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firstSheet="2" activeTab="2"/>
  </bookViews>
  <sheets>
    <sheet name="Wykres2" sheetId="1" state="hidden" r:id="rId1"/>
    <sheet name="Wykres1" sheetId="2" state="hidden" r:id="rId2"/>
    <sheet name="Arkusz1" sheetId="3" r:id="rId3"/>
  </sheets>
  <definedNames>
    <definedName name="_xlnm.Print_Titles" localSheetId="2">'Arkusz1'!$12:$12</definedName>
  </definedNames>
  <calcPr fullCalcOnLoad="1"/>
</workbook>
</file>

<file path=xl/sharedStrings.xml><?xml version="1.0" encoding="utf-8"?>
<sst xmlns="http://schemas.openxmlformats.org/spreadsheetml/2006/main" count="75" uniqueCount="69">
  <si>
    <t>Lp.</t>
  </si>
  <si>
    <t>Symbol</t>
  </si>
  <si>
    <t>Dział</t>
  </si>
  <si>
    <t>Rozdział</t>
  </si>
  <si>
    <t>razem</t>
  </si>
  <si>
    <t>dotacje</t>
  </si>
  <si>
    <t>obsługa długu</t>
  </si>
  <si>
    <t>majątkowe</t>
  </si>
  <si>
    <t>W Y D A T K I</t>
  </si>
  <si>
    <t>bieżące</t>
  </si>
  <si>
    <t>w tym:</t>
  </si>
  <si>
    <t>I</t>
  </si>
  <si>
    <t xml:space="preserve"> </t>
  </si>
  <si>
    <t>Nazwa działu                                    i  rozdziału</t>
  </si>
  <si>
    <t>wydatki na realizację zadań statutowych</t>
  </si>
  <si>
    <t>świadczenia na rzecz osób fizycznych</t>
  </si>
  <si>
    <t>poz. z zał. nr 2</t>
  </si>
  <si>
    <t xml:space="preserve">Z M I A N Y </t>
  </si>
  <si>
    <t xml:space="preserve">OGÓŁEM  BUDŻET   </t>
  </si>
  <si>
    <t xml:space="preserve">zwiększ.        / + / </t>
  </si>
  <si>
    <t>zmniejsz.       / - /</t>
  </si>
  <si>
    <t>inwestycje                 i zakupy  inwestycyjne</t>
  </si>
  <si>
    <t>ogółem                10+17</t>
  </si>
  <si>
    <t>Pozostała działalność</t>
  </si>
  <si>
    <t>w tym finansowane z udziałem środków Unii Europejskiej</t>
  </si>
  <si>
    <t>WYDATKI - ZADANIA WŁASNE</t>
  </si>
  <si>
    <t>wypłaty            z tytułu poręczeń i gwarancji</t>
  </si>
  <si>
    <t>RAZEM ZADANIA WŁASNE</t>
  </si>
  <si>
    <t>wynagrodzenia             i składki</t>
  </si>
  <si>
    <t>Zmiany w planie wydatków budżetu miasta na rok 2017</t>
  </si>
  <si>
    <t>Plan obecny        na           rok 2017</t>
  </si>
  <si>
    <t>RÓŻNE ROZLICZENIA</t>
  </si>
  <si>
    <t>Rezerwy ogólne i celowe</t>
  </si>
  <si>
    <t xml:space="preserve">w tym: ogólna </t>
  </si>
  <si>
    <t>celowa</t>
  </si>
  <si>
    <t>ADMINISTRACJA PUBLICZNA</t>
  </si>
  <si>
    <t>Urzędy wojewódzkie</t>
  </si>
  <si>
    <t>Rady gmin /miast i miast                            na prawach powiatu/</t>
  </si>
  <si>
    <t xml:space="preserve">Urzędy gmin /miast i miast na prawach powiatu/ </t>
  </si>
  <si>
    <t>Promocja jednostek samorządu  terytorialnego</t>
  </si>
  <si>
    <t>Burmistrz Miasta</t>
  </si>
  <si>
    <t>Dariusz Szustek</t>
  </si>
  <si>
    <t xml:space="preserve">       Burmistrza Miasta Łuków</t>
  </si>
  <si>
    <t xml:space="preserve">       Załącznik Nr 2</t>
  </si>
  <si>
    <t xml:space="preserve">       do Zarządzenia Nr 102/2017</t>
  </si>
  <si>
    <t xml:space="preserve">       z dnia 10 lipca 2017 roku</t>
  </si>
  <si>
    <t>OŚWIATA I WYCHOWANIE</t>
  </si>
  <si>
    <t>w tym finansowane  z udziałem środków Unii Europejskiej</t>
  </si>
  <si>
    <t>Szkoły podstawowe</t>
  </si>
  <si>
    <t>Oddziały przedszkolne                            w szkołach podstawowych</t>
  </si>
  <si>
    <t>Przedszkola</t>
  </si>
  <si>
    <t>Inne formy wychowania przedszkolnego</t>
  </si>
  <si>
    <t xml:space="preserve">Gimnazja </t>
  </si>
  <si>
    <t>Dowożenie uczniów                            do szkół</t>
  </si>
  <si>
    <t>Dokształcanie i doskonalenie nauczycieli</t>
  </si>
  <si>
    <t>Stołówki szkolne                               i przedszkolne</t>
  </si>
  <si>
    <t>Realizacja zadań wymagających stosowania specjalnej organizacji nauki i metod pracy dla dzieci                  w przedszkolach, oddziałach przedszkolnych w szkołach podstawowych …</t>
  </si>
  <si>
    <t>Realizacja zadań wymagających stosowania specjalnej organizacji nauki i metod pracy dla dzieci i młodzieży w szkołach podstawowychm gimnazajach, liceach ogólnokształcących …</t>
  </si>
  <si>
    <t>II</t>
  </si>
  <si>
    <t>WYDATKI NA ZADANIA Z ZAKRESU ADMINISTRACJI RZĄDOWEJ I INNYCH ZADAŃ ZLECONYCH USTAWAMI</t>
  </si>
  <si>
    <t xml:space="preserve"> RAZEM ZADANIA ZLECONE</t>
  </si>
  <si>
    <t>POMOC SPOŁECZNA</t>
  </si>
  <si>
    <t>Składki na ubezpieczenie zdrowotne opłacane za osoby pobierające niektóre świadczenia z pomocy społecznej, niektóre świadczenia rodzinne oraz za osoby uczestniczące w zajęciach w centrum integracji społecznej</t>
  </si>
  <si>
    <t>Dodatki mieszkaniowe</t>
  </si>
  <si>
    <t>Usługi opiekuńcze i specjalistyczne usługi opiekuńcze</t>
  </si>
  <si>
    <t>Pomoc dla cudzoziemców</t>
  </si>
  <si>
    <t>GOSPODARKA MIESZKANIOWA</t>
  </si>
  <si>
    <t>Zakłady gospodarki mieszkaniowej</t>
  </si>
  <si>
    <t>Gospodarka gruntami                               i nieruchomościami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</si>
</sst>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[$-415]d\ mmmm\ yyyy"/>
  </numFmts>
  <fonts count="73">
    <font>
      <sz val="10"/>
      <name val="Arial CE"/>
      <family val="0"/>
    </font>
    <font>
      <b/>
      <sz val="10"/>
      <name val="Arial CE"/>
      <family val="2"/>
    </font>
    <font>
      <sz val="11"/>
      <name val="Arial CE"/>
      <family val="2"/>
    </font>
    <font>
      <b/>
      <sz val="9"/>
      <name val="Arial CE"/>
      <family val="2"/>
    </font>
    <font>
      <i/>
      <sz val="8"/>
      <name val="Arial CE"/>
      <family val="2"/>
    </font>
    <font>
      <i/>
      <sz val="9"/>
      <name val="Arial CE"/>
      <family val="2"/>
    </font>
    <font>
      <b/>
      <i/>
      <sz val="11"/>
      <name val="Bookman Old Style"/>
      <family val="1"/>
    </font>
    <font>
      <sz val="11"/>
      <name val="Times New Roman"/>
      <family val="1"/>
    </font>
    <font>
      <b/>
      <i/>
      <sz val="10"/>
      <name val="Arial CE"/>
      <family val="0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i/>
      <sz val="9"/>
      <name val="Times New Roman"/>
      <family val="1"/>
    </font>
    <font>
      <sz val="10"/>
      <color indexed="8"/>
      <name val="Arial CE"/>
      <family val="0"/>
    </font>
    <font>
      <sz val="9.2"/>
      <color indexed="8"/>
      <name val="Arial CE"/>
      <family val="0"/>
    </font>
    <font>
      <sz val="9"/>
      <name val="Times New Roman"/>
      <family val="1"/>
    </font>
    <font>
      <b/>
      <sz val="7"/>
      <name val="Times New Roman"/>
      <family val="1"/>
    </font>
    <font>
      <b/>
      <u val="single"/>
      <sz val="8"/>
      <name val="Arial CE"/>
      <family val="0"/>
    </font>
    <font>
      <b/>
      <sz val="7"/>
      <name val="Arial CE"/>
      <family val="2"/>
    </font>
    <font>
      <sz val="8"/>
      <name val="Arial CE"/>
      <family val="0"/>
    </font>
    <font>
      <i/>
      <sz val="7"/>
      <name val="Arial CE"/>
      <family val="0"/>
    </font>
    <font>
      <b/>
      <sz val="11"/>
      <name val="Arial CE"/>
      <family val="2"/>
    </font>
    <font>
      <b/>
      <u val="single"/>
      <sz val="7"/>
      <name val="Arial CE"/>
      <family val="0"/>
    </font>
    <font>
      <b/>
      <i/>
      <u val="single"/>
      <sz val="7"/>
      <name val="Arial CE"/>
      <family val="0"/>
    </font>
    <font>
      <sz val="7"/>
      <name val="Arial CE"/>
      <family val="0"/>
    </font>
    <font>
      <b/>
      <u val="single"/>
      <sz val="7.5"/>
      <name val="Arial CE"/>
      <family val="0"/>
    </font>
    <font>
      <sz val="7.5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Arial CE"/>
      <family val="0"/>
    </font>
    <font>
      <b/>
      <u val="single"/>
      <sz val="9"/>
      <name val="Arial CE"/>
      <family val="2"/>
    </font>
    <font>
      <b/>
      <i/>
      <u val="single"/>
      <sz val="8"/>
      <name val="Arial CE"/>
      <family val="0"/>
    </font>
    <font>
      <sz val="9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 CE"/>
      <family val="0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ABF8F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double"/>
      <bottom style="double"/>
    </border>
    <border>
      <left style="medium"/>
      <right>
        <color indexed="63"/>
      </right>
      <top style="double"/>
      <bottom style="double"/>
    </border>
    <border>
      <left style="thin"/>
      <right style="medium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medium"/>
      <right style="thin"/>
      <top style="double"/>
      <bottom style="double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thin"/>
      <right style="medium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hair"/>
      <bottom style="hair"/>
    </border>
    <border>
      <left style="medium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3" applyNumberFormat="0" applyFill="0" applyAlignment="0" applyProtection="0"/>
    <xf numFmtId="0" fontId="60" fillId="29" borderId="4" applyNumberFormat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65" fillId="27" borderId="1" applyNumberFormat="0" applyAlignment="0" applyProtection="0"/>
    <xf numFmtId="0" fontId="6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7" fillId="0" borderId="8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313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3" fontId="2" fillId="0" borderId="0" xfId="0" applyNumberFormat="1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/>
    </xf>
    <xf numFmtId="3" fontId="0" fillId="0" borderId="0" xfId="0" applyNumberFormat="1" applyFont="1" applyAlignment="1">
      <alignment vertical="center"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left" vertical="center" wrapText="1"/>
    </xf>
    <xf numFmtId="3" fontId="8" fillId="0" borderId="0" xfId="0" applyNumberFormat="1" applyFont="1" applyFill="1" applyBorder="1" applyAlignment="1">
      <alignment horizontal="right" vertical="center"/>
    </xf>
    <xf numFmtId="3" fontId="1" fillId="0" borderId="0" xfId="0" applyNumberFormat="1" applyFont="1" applyFill="1" applyBorder="1" applyAlignment="1">
      <alignment horizontal="right" vertical="center"/>
    </xf>
    <xf numFmtId="0" fontId="9" fillId="0" borderId="11" xfId="0" applyFont="1" applyBorder="1" applyAlignment="1">
      <alignment horizontal="left" vertical="center"/>
    </xf>
    <xf numFmtId="0" fontId="11" fillId="0" borderId="10" xfId="0" applyFont="1" applyBorder="1" applyAlignment="1">
      <alignment horizontal="center" vertical="center" wrapText="1"/>
    </xf>
    <xf numFmtId="0" fontId="14" fillId="0" borderId="0" xfId="0" applyFont="1" applyAlignment="1">
      <alignment horizontal="left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15" fillId="0" borderId="16" xfId="0" applyFont="1" applyBorder="1" applyAlignment="1">
      <alignment horizontal="left" vertical="center"/>
    </xf>
    <xf numFmtId="0" fontId="0" fillId="0" borderId="0" xfId="0" applyFont="1" applyAlignment="1">
      <alignment/>
    </xf>
    <xf numFmtId="0" fontId="18" fillId="0" borderId="0" xfId="0" applyFont="1" applyAlignment="1">
      <alignment horizontal="left" vertical="center"/>
    </xf>
    <xf numFmtId="0" fontId="10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 wrapText="1"/>
    </xf>
    <xf numFmtId="4" fontId="21" fillId="33" borderId="19" xfId="0" applyNumberFormat="1" applyFont="1" applyFill="1" applyBorder="1" applyAlignment="1">
      <alignment vertical="center" wrapText="1"/>
    </xf>
    <xf numFmtId="4" fontId="21" fillId="33" borderId="20" xfId="0" applyNumberFormat="1" applyFont="1" applyFill="1" applyBorder="1" applyAlignment="1">
      <alignment horizontal="right" vertical="center" wrapText="1"/>
    </xf>
    <xf numFmtId="4" fontId="21" fillId="33" borderId="21" xfId="0" applyNumberFormat="1" applyFont="1" applyFill="1" applyBorder="1" applyAlignment="1">
      <alignment vertical="center" wrapText="1"/>
    </xf>
    <xf numFmtId="4" fontId="21" fillId="33" borderId="22" xfId="0" applyNumberFormat="1" applyFont="1" applyFill="1" applyBorder="1" applyAlignment="1">
      <alignment horizontal="right" vertical="center"/>
    </xf>
    <xf numFmtId="4" fontId="21" fillId="33" borderId="23" xfId="0" applyNumberFormat="1" applyFont="1" applyFill="1" applyBorder="1" applyAlignment="1">
      <alignment horizontal="right" vertical="center"/>
    </xf>
    <xf numFmtId="3" fontId="23" fillId="34" borderId="24" xfId="0" applyNumberFormat="1" applyFont="1" applyFill="1" applyBorder="1" applyAlignment="1">
      <alignment horizontal="right" vertical="center"/>
    </xf>
    <xf numFmtId="0" fontId="22" fillId="0" borderId="0" xfId="0" applyFont="1" applyAlignment="1">
      <alignment/>
    </xf>
    <xf numFmtId="0" fontId="20" fillId="35" borderId="25" xfId="0" applyFont="1" applyFill="1" applyBorder="1" applyAlignment="1">
      <alignment horizontal="center" vertical="center"/>
    </xf>
    <xf numFmtId="0" fontId="20" fillId="35" borderId="26" xfId="0" applyFont="1" applyFill="1" applyBorder="1" applyAlignment="1">
      <alignment horizontal="center" vertical="center"/>
    </xf>
    <xf numFmtId="3" fontId="22" fillId="36" borderId="27" xfId="0" applyNumberFormat="1" applyFont="1" applyFill="1" applyBorder="1" applyAlignment="1">
      <alignment vertical="center"/>
    </xf>
    <xf numFmtId="3" fontId="22" fillId="0" borderId="28" xfId="0" applyNumberFormat="1" applyFont="1" applyBorder="1" applyAlignment="1">
      <alignment horizontal="right" vertical="center"/>
    </xf>
    <xf numFmtId="3" fontId="22" fillId="0" borderId="28" xfId="0" applyNumberFormat="1" applyFont="1" applyBorder="1" applyAlignment="1">
      <alignment horizontal="left" vertical="center" wrapText="1"/>
    </xf>
    <xf numFmtId="0" fontId="22" fillId="0" borderId="28" xfId="0" applyNumberFormat="1" applyFont="1" applyBorder="1" applyAlignment="1">
      <alignment horizontal="center" vertical="center"/>
    </xf>
    <xf numFmtId="0" fontId="20" fillId="36" borderId="18" xfId="0" applyFont="1" applyFill="1" applyBorder="1" applyAlignment="1">
      <alignment horizontal="center" vertical="center"/>
    </xf>
    <xf numFmtId="4" fontId="23" fillId="34" borderId="29" xfId="0" applyNumberFormat="1" applyFont="1" applyFill="1" applyBorder="1" applyAlignment="1">
      <alignment horizontal="right" vertical="center" wrapText="1"/>
    </xf>
    <xf numFmtId="4" fontId="23" fillId="34" borderId="30" xfId="0" applyNumberFormat="1" applyFont="1" applyFill="1" applyBorder="1" applyAlignment="1">
      <alignment horizontal="right" vertical="center" wrapText="1"/>
    </xf>
    <xf numFmtId="4" fontId="23" fillId="34" borderId="31" xfId="0" applyNumberFormat="1" applyFont="1" applyFill="1" applyBorder="1" applyAlignment="1">
      <alignment horizontal="right" vertical="center" wrapText="1"/>
    </xf>
    <xf numFmtId="4" fontId="23" fillId="34" borderId="32" xfId="0" applyNumberFormat="1" applyFont="1" applyFill="1" applyBorder="1" applyAlignment="1">
      <alignment horizontal="right" vertical="center"/>
    </xf>
    <xf numFmtId="4" fontId="23" fillId="34" borderId="24" xfId="0" applyNumberFormat="1" applyFont="1" applyFill="1" applyBorder="1" applyAlignment="1">
      <alignment horizontal="right" vertical="center"/>
    </xf>
    <xf numFmtId="0" fontId="20" fillId="37" borderId="33" xfId="0" applyFont="1" applyFill="1" applyBorder="1" applyAlignment="1">
      <alignment horizontal="center" vertical="center"/>
    </xf>
    <xf numFmtId="3" fontId="22" fillId="0" borderId="34" xfId="0" applyNumberFormat="1" applyFont="1" applyBorder="1" applyAlignment="1">
      <alignment horizontal="right" vertical="center"/>
    </xf>
    <xf numFmtId="4" fontId="4" fillId="34" borderId="29" xfId="0" applyNumberFormat="1" applyFont="1" applyFill="1" applyBorder="1" applyAlignment="1">
      <alignment horizontal="right" vertical="center" wrapText="1"/>
    </xf>
    <xf numFmtId="4" fontId="4" fillId="34" borderId="35" xfId="0" applyNumberFormat="1" applyFont="1" applyFill="1" applyBorder="1" applyAlignment="1">
      <alignment vertical="center" wrapText="1"/>
    </xf>
    <xf numFmtId="4" fontId="4" fillId="34" borderId="31" xfId="0" applyNumberFormat="1" applyFont="1" applyFill="1" applyBorder="1" applyAlignment="1">
      <alignment vertical="center" wrapText="1"/>
    </xf>
    <xf numFmtId="4" fontId="4" fillId="34" borderId="32" xfId="0" applyNumberFormat="1" applyFont="1" applyFill="1" applyBorder="1" applyAlignment="1">
      <alignment horizontal="right" vertical="center"/>
    </xf>
    <xf numFmtId="4" fontId="4" fillId="34" borderId="24" xfId="0" applyNumberFormat="1" applyFont="1" applyFill="1" applyBorder="1" applyAlignment="1">
      <alignment horizontal="right" vertical="center"/>
    </xf>
    <xf numFmtId="4" fontId="22" fillId="34" borderId="24" xfId="0" applyNumberFormat="1" applyFont="1" applyFill="1" applyBorder="1" applyAlignment="1">
      <alignment horizontal="right" vertical="center"/>
    </xf>
    <xf numFmtId="0" fontId="20" fillId="38" borderId="36" xfId="0" applyFont="1" applyFill="1" applyBorder="1" applyAlignment="1">
      <alignment horizontal="center" vertical="center"/>
    </xf>
    <xf numFmtId="0" fontId="20" fillId="38" borderId="37" xfId="0" applyFont="1" applyFill="1" applyBorder="1" applyAlignment="1">
      <alignment horizontal="left" vertical="center" wrapText="1"/>
    </xf>
    <xf numFmtId="0" fontId="20" fillId="37" borderId="33" xfId="0" applyNumberFormat="1" applyFont="1" applyFill="1" applyBorder="1" applyAlignment="1">
      <alignment horizontal="center" vertical="center"/>
    </xf>
    <xf numFmtId="3" fontId="20" fillId="37" borderId="33" xfId="0" applyNumberFormat="1" applyFont="1" applyFill="1" applyBorder="1" applyAlignment="1">
      <alignment horizontal="right" vertical="center"/>
    </xf>
    <xf numFmtId="0" fontId="20" fillId="35" borderId="38" xfId="0" applyFont="1" applyFill="1" applyBorder="1" applyAlignment="1">
      <alignment horizontal="center" vertical="center"/>
    </xf>
    <xf numFmtId="3" fontId="22" fillId="0" borderId="34" xfId="0" applyNumberFormat="1" applyFont="1" applyBorder="1" applyAlignment="1">
      <alignment horizontal="left" vertical="center" wrapText="1"/>
    </xf>
    <xf numFmtId="0" fontId="22" fillId="0" borderId="34" xfId="0" applyNumberFormat="1" applyFont="1" applyBorder="1" applyAlignment="1">
      <alignment horizontal="center" vertical="center"/>
    </xf>
    <xf numFmtId="3" fontId="22" fillId="36" borderId="39" xfId="0" applyNumberFormat="1" applyFont="1" applyFill="1" applyBorder="1" applyAlignment="1">
      <alignment vertical="center"/>
    </xf>
    <xf numFmtId="3" fontId="22" fillId="0" borderId="28" xfId="0" applyNumberFormat="1" applyFont="1" applyFill="1" applyBorder="1" applyAlignment="1">
      <alignment horizontal="right" vertical="center"/>
    </xf>
    <xf numFmtId="3" fontId="22" fillId="0" borderId="28" xfId="0" applyNumberFormat="1" applyFont="1" applyFill="1" applyBorder="1" applyAlignment="1">
      <alignment horizontal="left" vertical="center" wrapText="1"/>
    </xf>
    <xf numFmtId="0" fontId="22" fillId="0" borderId="28" xfId="0" applyNumberFormat="1" applyFont="1" applyFill="1" applyBorder="1" applyAlignment="1">
      <alignment horizontal="center" vertical="center"/>
    </xf>
    <xf numFmtId="4" fontId="22" fillId="0" borderId="28" xfId="0" applyNumberFormat="1" applyFont="1" applyFill="1" applyBorder="1" applyAlignment="1">
      <alignment horizontal="right" vertical="center"/>
    </xf>
    <xf numFmtId="4" fontId="22" fillId="0" borderId="28" xfId="0" applyNumberFormat="1" applyFont="1" applyBorder="1" applyAlignment="1">
      <alignment horizontal="right" vertical="center"/>
    </xf>
    <xf numFmtId="4" fontId="20" fillId="38" borderId="40" xfId="0" applyNumberFormat="1" applyFont="1" applyFill="1" applyBorder="1" applyAlignment="1">
      <alignment vertical="center"/>
    </xf>
    <xf numFmtId="4" fontId="20" fillId="38" borderId="41" xfId="0" applyNumberFormat="1" applyFont="1" applyFill="1" applyBorder="1" applyAlignment="1">
      <alignment vertical="center"/>
    </xf>
    <xf numFmtId="4" fontId="20" fillId="38" borderId="42" xfId="0" applyNumberFormat="1" applyFont="1" applyFill="1" applyBorder="1" applyAlignment="1">
      <alignment horizontal="right" vertical="center"/>
    </xf>
    <xf numFmtId="0" fontId="20" fillId="36" borderId="17" xfId="0" applyFont="1" applyFill="1" applyBorder="1" applyAlignment="1">
      <alignment horizontal="center" vertical="center"/>
    </xf>
    <xf numFmtId="0" fontId="22" fillId="0" borderId="43" xfId="0" applyNumberFormat="1" applyFont="1" applyBorder="1" applyAlignment="1">
      <alignment horizontal="center" vertical="center"/>
    </xf>
    <xf numFmtId="0" fontId="22" fillId="0" borderId="17" xfId="0" applyFont="1" applyBorder="1" applyAlignment="1">
      <alignment vertical="center"/>
    </xf>
    <xf numFmtId="0" fontId="72" fillId="0" borderId="0" xfId="0" applyFont="1" applyAlignment="1">
      <alignment/>
    </xf>
    <xf numFmtId="3" fontId="20" fillId="37" borderId="33" xfId="0" applyNumberFormat="1" applyFont="1" applyFill="1" applyBorder="1" applyAlignment="1">
      <alignment horizontal="center" vertical="center"/>
    </xf>
    <xf numFmtId="3" fontId="20" fillId="37" borderId="33" xfId="0" applyNumberFormat="1" applyFont="1" applyFill="1" applyBorder="1" applyAlignment="1">
      <alignment horizontal="left" vertical="center" wrapText="1"/>
    </xf>
    <xf numFmtId="0" fontId="22" fillId="0" borderId="26" xfId="0" applyFont="1" applyBorder="1" applyAlignment="1">
      <alignment vertical="center"/>
    </xf>
    <xf numFmtId="0" fontId="0" fillId="0" borderId="0" xfId="0" applyFont="1" applyAlignment="1">
      <alignment/>
    </xf>
    <xf numFmtId="3" fontId="20" fillId="38" borderId="44" xfId="0" applyNumberFormat="1" applyFont="1" applyFill="1" applyBorder="1" applyAlignment="1">
      <alignment vertical="center"/>
    </xf>
    <xf numFmtId="3" fontId="20" fillId="38" borderId="45" xfId="0" applyNumberFormat="1" applyFont="1" applyFill="1" applyBorder="1" applyAlignment="1">
      <alignment vertical="center"/>
    </xf>
    <xf numFmtId="3" fontId="22" fillId="36" borderId="46" xfId="0" applyNumberFormat="1" applyFont="1" applyFill="1" applyBorder="1" applyAlignment="1">
      <alignment vertical="center"/>
    </xf>
    <xf numFmtId="3" fontId="4" fillId="0" borderId="26" xfId="0" applyNumberFormat="1" applyFont="1" applyBorder="1" applyAlignment="1">
      <alignment horizontal="right" vertical="center" wrapText="1"/>
    </xf>
    <xf numFmtId="3" fontId="4" fillId="0" borderId="17" xfId="0" applyNumberFormat="1" applyFont="1" applyBorder="1" applyAlignment="1">
      <alignment horizontal="right" vertical="center" wrapText="1"/>
    </xf>
    <xf numFmtId="3" fontId="4" fillId="0" borderId="43" xfId="0" applyNumberFormat="1" applyFont="1" applyBorder="1" applyAlignment="1">
      <alignment horizontal="right" vertical="center"/>
    </xf>
    <xf numFmtId="3" fontId="4" fillId="36" borderId="47" xfId="0" applyNumberFormat="1" applyFont="1" applyFill="1" applyBorder="1" applyAlignment="1">
      <alignment vertical="center"/>
    </xf>
    <xf numFmtId="3" fontId="4" fillId="36" borderId="48" xfId="0" applyNumberFormat="1" applyFont="1" applyFill="1" applyBorder="1" applyAlignment="1">
      <alignment vertical="center"/>
    </xf>
    <xf numFmtId="4" fontId="21" fillId="39" borderId="29" xfId="0" applyNumberFormat="1" applyFont="1" applyFill="1" applyBorder="1" applyAlignment="1">
      <alignment horizontal="right" vertical="center" wrapText="1"/>
    </xf>
    <xf numFmtId="4" fontId="21" fillId="39" borderId="30" xfId="0" applyNumberFormat="1" applyFont="1" applyFill="1" applyBorder="1" applyAlignment="1">
      <alignment horizontal="right" vertical="center" wrapText="1"/>
    </xf>
    <xf numFmtId="4" fontId="21" fillId="39" borderId="31" xfId="0" applyNumberFormat="1" applyFont="1" applyFill="1" applyBorder="1" applyAlignment="1">
      <alignment horizontal="right" vertical="center" wrapText="1"/>
    </xf>
    <xf numFmtId="4" fontId="21" fillId="39" borderId="35" xfId="0" applyNumberFormat="1" applyFont="1" applyFill="1" applyBorder="1" applyAlignment="1">
      <alignment vertical="center"/>
    </xf>
    <xf numFmtId="4" fontId="21" fillId="39" borderId="24" xfId="0" applyNumberFormat="1" applyFont="1" applyFill="1" applyBorder="1" applyAlignment="1">
      <alignment vertical="center"/>
    </xf>
    <xf numFmtId="4" fontId="21" fillId="40" borderId="24" xfId="0" applyNumberFormat="1" applyFont="1" applyFill="1" applyBorder="1" applyAlignment="1">
      <alignment horizontal="right" vertical="center"/>
    </xf>
    <xf numFmtId="0" fontId="22" fillId="0" borderId="26" xfId="0" applyNumberFormat="1" applyFont="1" applyBorder="1" applyAlignment="1">
      <alignment horizontal="center" vertical="center"/>
    </xf>
    <xf numFmtId="3" fontId="4" fillId="0" borderId="26" xfId="0" applyNumberFormat="1" applyFont="1" applyBorder="1" applyAlignment="1">
      <alignment horizontal="right" vertical="center"/>
    </xf>
    <xf numFmtId="3" fontId="4" fillId="36" borderId="49" xfId="0" applyNumberFormat="1" applyFont="1" applyFill="1" applyBorder="1" applyAlignment="1">
      <alignment vertical="center"/>
    </xf>
    <xf numFmtId="3" fontId="4" fillId="36" borderId="50" xfId="0" applyNumberFormat="1" applyFont="1" applyFill="1" applyBorder="1" applyAlignment="1">
      <alignment vertical="center"/>
    </xf>
    <xf numFmtId="3" fontId="4" fillId="0" borderId="28" xfId="0" applyNumberFormat="1" applyFont="1" applyBorder="1" applyAlignment="1">
      <alignment horizontal="right" vertical="center"/>
    </xf>
    <xf numFmtId="3" fontId="22" fillId="36" borderId="51" xfId="0" applyNumberFormat="1" applyFont="1" applyFill="1" applyBorder="1" applyAlignment="1">
      <alignment vertical="center"/>
    </xf>
    <xf numFmtId="3" fontId="22" fillId="0" borderId="34" xfId="0" applyNumberFormat="1" applyFont="1" applyBorder="1" applyAlignment="1">
      <alignment vertical="center"/>
    </xf>
    <xf numFmtId="3" fontId="22" fillId="0" borderId="43" xfId="0" applyNumberFormat="1" applyFont="1" applyBorder="1" applyAlignment="1">
      <alignment horizontal="left" vertical="center" wrapText="1"/>
    </xf>
    <xf numFmtId="3" fontId="22" fillId="0" borderId="43" xfId="0" applyNumberFormat="1" applyFont="1" applyBorder="1" applyAlignment="1">
      <alignment horizontal="right" vertical="center"/>
    </xf>
    <xf numFmtId="4" fontId="20" fillId="37" borderId="33" xfId="0" applyNumberFormat="1" applyFont="1" applyFill="1" applyBorder="1" applyAlignment="1">
      <alignment horizontal="right" vertical="center"/>
    </xf>
    <xf numFmtId="0" fontId="20" fillId="35" borderId="34" xfId="0" applyFont="1" applyFill="1" applyBorder="1" applyAlignment="1">
      <alignment horizontal="center" vertical="center"/>
    </xf>
    <xf numFmtId="0" fontId="22" fillId="35" borderId="0" xfId="0" applyFont="1" applyFill="1" applyBorder="1" applyAlignment="1">
      <alignment horizontal="left" vertical="center" wrapText="1"/>
    </xf>
    <xf numFmtId="0" fontId="22" fillId="35" borderId="26" xfId="0" applyNumberFormat="1" applyFont="1" applyFill="1" applyBorder="1" applyAlignment="1">
      <alignment horizontal="center" vertical="center"/>
    </xf>
    <xf numFmtId="4" fontId="22" fillId="35" borderId="26" xfId="0" applyNumberFormat="1" applyFont="1" applyFill="1" applyBorder="1" applyAlignment="1">
      <alignment horizontal="right" vertical="center"/>
    </xf>
    <xf numFmtId="4" fontId="22" fillId="35" borderId="52" xfId="0" applyNumberFormat="1" applyFont="1" applyFill="1" applyBorder="1" applyAlignment="1">
      <alignment vertical="center"/>
    </xf>
    <xf numFmtId="4" fontId="22" fillId="35" borderId="50" xfId="0" applyNumberFormat="1" applyFont="1" applyFill="1" applyBorder="1" applyAlignment="1">
      <alignment vertical="center"/>
    </xf>
    <xf numFmtId="4" fontId="22" fillId="0" borderId="34" xfId="0" applyNumberFormat="1" applyFont="1" applyBorder="1" applyAlignment="1">
      <alignment horizontal="right" vertical="center"/>
    </xf>
    <xf numFmtId="4" fontId="22" fillId="36" borderId="51" xfId="0" applyNumberFormat="1" applyFont="1" applyFill="1" applyBorder="1" applyAlignment="1">
      <alignment vertical="center"/>
    </xf>
    <xf numFmtId="3" fontId="22" fillId="36" borderId="53" xfId="0" applyNumberFormat="1" applyFont="1" applyFill="1" applyBorder="1" applyAlignment="1">
      <alignment vertical="center"/>
    </xf>
    <xf numFmtId="3" fontId="22" fillId="36" borderId="54" xfId="0" applyNumberFormat="1" applyFont="1" applyFill="1" applyBorder="1" applyAlignment="1">
      <alignment vertical="center"/>
    </xf>
    <xf numFmtId="3" fontId="22" fillId="36" borderId="48" xfId="0" applyNumberFormat="1" applyFont="1" applyFill="1" applyBorder="1" applyAlignment="1">
      <alignment vertical="center"/>
    </xf>
    <xf numFmtId="3" fontId="22" fillId="0" borderId="43" xfId="0" applyNumberFormat="1" applyFont="1" applyFill="1" applyBorder="1" applyAlignment="1">
      <alignment horizontal="right" vertical="center"/>
    </xf>
    <xf numFmtId="3" fontId="22" fillId="0" borderId="34" xfId="0" applyNumberFormat="1" applyFont="1" applyFill="1" applyBorder="1" applyAlignment="1">
      <alignment horizontal="right" vertical="center"/>
    </xf>
    <xf numFmtId="0" fontId="20" fillId="38" borderId="55" xfId="0" applyFont="1" applyFill="1" applyBorder="1" applyAlignment="1">
      <alignment horizontal="center" vertical="center"/>
    </xf>
    <xf numFmtId="3" fontId="20" fillId="38" borderId="56" xfId="0" applyNumberFormat="1" applyFont="1" applyFill="1" applyBorder="1" applyAlignment="1">
      <alignment horizontal="center" vertical="center"/>
    </xf>
    <xf numFmtId="3" fontId="20" fillId="38" borderId="56" xfId="0" applyNumberFormat="1" applyFont="1" applyFill="1" applyBorder="1" applyAlignment="1">
      <alignment horizontal="left" vertical="center" wrapText="1"/>
    </xf>
    <xf numFmtId="0" fontId="20" fillId="38" borderId="56" xfId="0" applyNumberFormat="1" applyFont="1" applyFill="1" applyBorder="1" applyAlignment="1">
      <alignment horizontal="center" vertical="center"/>
    </xf>
    <xf numFmtId="4" fontId="25" fillId="38" borderId="56" xfId="0" applyNumberFormat="1" applyFont="1" applyFill="1" applyBorder="1" applyAlignment="1">
      <alignment horizontal="right" vertical="center"/>
    </xf>
    <xf numFmtId="4" fontId="25" fillId="38" borderId="57" xfId="0" applyNumberFormat="1" applyFont="1" applyFill="1" applyBorder="1" applyAlignment="1">
      <alignment vertical="center"/>
    </xf>
    <xf numFmtId="4" fontId="25" fillId="38" borderId="41" xfId="0" applyNumberFormat="1" applyFont="1" applyFill="1" applyBorder="1" applyAlignment="1">
      <alignment vertical="center"/>
    </xf>
    <xf numFmtId="4" fontId="25" fillId="38" borderId="11" xfId="0" applyNumberFormat="1" applyFont="1" applyFill="1" applyBorder="1" applyAlignment="1">
      <alignment horizontal="right" vertical="center"/>
    </xf>
    <xf numFmtId="0" fontId="25" fillId="36" borderId="34" xfId="0" applyFont="1" applyFill="1" applyBorder="1" applyAlignment="1">
      <alignment horizontal="center" vertical="center"/>
    </xf>
    <xf numFmtId="3" fontId="25" fillId="0" borderId="34" xfId="0" applyNumberFormat="1" applyFont="1" applyFill="1" applyBorder="1" applyAlignment="1">
      <alignment vertical="center"/>
    </xf>
    <xf numFmtId="3" fontId="23" fillId="34" borderId="28" xfId="0" applyNumberFormat="1" applyFont="1" applyFill="1" applyBorder="1" applyAlignment="1">
      <alignment vertical="center" wrapText="1"/>
    </xf>
    <xf numFmtId="0" fontId="26" fillId="41" borderId="28" xfId="0" applyNumberFormat="1" applyFont="1" applyFill="1" applyBorder="1" applyAlignment="1">
      <alignment horizontal="center" vertical="center"/>
    </xf>
    <xf numFmtId="0" fontId="26" fillId="34" borderId="28" xfId="0" applyNumberFormat="1" applyFont="1" applyFill="1" applyBorder="1" applyAlignment="1">
      <alignment horizontal="center" vertical="center"/>
    </xf>
    <xf numFmtId="4" fontId="23" fillId="41" borderId="28" xfId="0" applyNumberFormat="1" applyFont="1" applyFill="1" applyBorder="1" applyAlignment="1">
      <alignment horizontal="right" vertical="center"/>
    </xf>
    <xf numFmtId="4" fontId="23" fillId="41" borderId="46" xfId="0" applyNumberFormat="1" applyFont="1" applyFill="1" applyBorder="1" applyAlignment="1">
      <alignment vertical="center"/>
    </xf>
    <xf numFmtId="4" fontId="23" fillId="41" borderId="27" xfId="0" applyNumberFormat="1" applyFont="1" applyFill="1" applyBorder="1" applyAlignment="1">
      <alignment vertical="center"/>
    </xf>
    <xf numFmtId="4" fontId="23" fillId="34" borderId="46" xfId="0" applyNumberFormat="1" applyFont="1" applyFill="1" applyBorder="1" applyAlignment="1">
      <alignment horizontal="right" vertical="center"/>
    </xf>
    <xf numFmtId="4" fontId="23" fillId="34" borderId="28" xfId="0" applyNumberFormat="1" applyFont="1" applyFill="1" applyBorder="1" applyAlignment="1">
      <alignment horizontal="right" vertical="center"/>
    </xf>
    <xf numFmtId="3" fontId="20" fillId="0" borderId="26" xfId="0" applyNumberFormat="1" applyFont="1" applyFill="1" applyBorder="1" applyAlignment="1">
      <alignment vertical="center"/>
    </xf>
    <xf numFmtId="3" fontId="22" fillId="0" borderId="26" xfId="0" applyNumberFormat="1" applyFont="1" applyBorder="1" applyAlignment="1">
      <alignment horizontal="left" vertical="center" wrapText="1"/>
    </xf>
    <xf numFmtId="3" fontId="22" fillId="0" borderId="26" xfId="0" applyNumberFormat="1" applyFont="1" applyBorder="1" applyAlignment="1">
      <alignment horizontal="right" vertical="center"/>
    </xf>
    <xf numFmtId="3" fontId="22" fillId="36" borderId="49" xfId="0" applyNumberFormat="1" applyFont="1" applyFill="1" applyBorder="1" applyAlignment="1">
      <alignment vertical="center"/>
    </xf>
    <xf numFmtId="3" fontId="22" fillId="36" borderId="50" xfId="0" applyNumberFormat="1" applyFont="1" applyFill="1" applyBorder="1" applyAlignment="1">
      <alignment vertical="center"/>
    </xf>
    <xf numFmtId="3" fontId="22" fillId="0" borderId="49" xfId="0" applyNumberFormat="1" applyFont="1" applyBorder="1" applyAlignment="1">
      <alignment horizontal="right" vertical="center"/>
    </xf>
    <xf numFmtId="3" fontId="22" fillId="0" borderId="58" xfId="0" applyNumberFormat="1" applyFont="1" applyBorder="1" applyAlignment="1">
      <alignment horizontal="left" vertical="center" wrapText="1"/>
    </xf>
    <xf numFmtId="0" fontId="22" fillId="0" borderId="58" xfId="0" applyNumberFormat="1" applyFont="1" applyBorder="1" applyAlignment="1">
      <alignment horizontal="center" vertical="center"/>
    </xf>
    <xf numFmtId="3" fontId="22" fillId="0" borderId="58" xfId="0" applyNumberFormat="1" applyFont="1" applyBorder="1" applyAlignment="1">
      <alignment horizontal="right" vertical="center"/>
    </xf>
    <xf numFmtId="4" fontId="22" fillId="36" borderId="59" xfId="0" applyNumberFormat="1" applyFont="1" applyFill="1" applyBorder="1" applyAlignment="1">
      <alignment vertical="center"/>
    </xf>
    <xf numFmtId="4" fontId="22" fillId="36" borderId="60" xfId="0" applyNumberFormat="1" applyFont="1" applyFill="1" applyBorder="1" applyAlignment="1">
      <alignment vertical="center"/>
    </xf>
    <xf numFmtId="3" fontId="22" fillId="36" borderId="59" xfId="0" applyNumberFormat="1" applyFont="1" applyFill="1" applyBorder="1" applyAlignment="1">
      <alignment vertical="center"/>
    </xf>
    <xf numFmtId="3" fontId="22" fillId="36" borderId="60" xfId="0" applyNumberFormat="1" applyFont="1" applyFill="1" applyBorder="1" applyAlignment="1">
      <alignment vertical="center"/>
    </xf>
    <xf numFmtId="4" fontId="22" fillId="0" borderId="58" xfId="0" applyNumberFormat="1" applyFont="1" applyBorder="1" applyAlignment="1">
      <alignment horizontal="right" vertical="center"/>
    </xf>
    <xf numFmtId="3" fontId="20" fillId="0" borderId="17" xfId="0" applyNumberFormat="1" applyFont="1" applyFill="1" applyBorder="1" applyAlignment="1">
      <alignment vertical="center"/>
    </xf>
    <xf numFmtId="3" fontId="23" fillId="34" borderId="17" xfId="0" applyNumberFormat="1" applyFont="1" applyFill="1" applyBorder="1" applyAlignment="1">
      <alignment vertical="center" wrapText="1"/>
    </xf>
    <xf numFmtId="0" fontId="23" fillId="34" borderId="17" xfId="0" applyNumberFormat="1" applyFont="1" applyFill="1" applyBorder="1" applyAlignment="1">
      <alignment horizontal="center" vertical="center"/>
    </xf>
    <xf numFmtId="4" fontId="23" fillId="34" borderId="17" xfId="0" applyNumberFormat="1" applyFont="1" applyFill="1" applyBorder="1" applyAlignment="1">
      <alignment horizontal="right" vertical="center"/>
    </xf>
    <xf numFmtId="4" fontId="23" fillId="34" borderId="61" xfId="0" applyNumberFormat="1" applyFont="1" applyFill="1" applyBorder="1" applyAlignment="1">
      <alignment vertical="center"/>
    </xf>
    <xf numFmtId="4" fontId="23" fillId="34" borderId="62" xfId="0" applyNumberFormat="1" applyFont="1" applyFill="1" applyBorder="1" applyAlignment="1">
      <alignment vertical="center"/>
    </xf>
    <xf numFmtId="4" fontId="4" fillId="34" borderId="17" xfId="0" applyNumberFormat="1" applyFont="1" applyFill="1" applyBorder="1" applyAlignment="1">
      <alignment horizontal="right" vertical="center"/>
    </xf>
    <xf numFmtId="3" fontId="23" fillId="34" borderId="17" xfId="0" applyNumberFormat="1" applyFont="1" applyFill="1" applyBorder="1" applyAlignment="1">
      <alignment horizontal="right" vertical="center"/>
    </xf>
    <xf numFmtId="3" fontId="3" fillId="35" borderId="17" xfId="0" applyNumberFormat="1" applyFont="1" applyFill="1" applyBorder="1" applyAlignment="1">
      <alignment horizontal="center" vertical="center" wrapText="1"/>
    </xf>
    <xf numFmtId="3" fontId="1" fillId="35" borderId="18" xfId="0" applyNumberFormat="1" applyFont="1" applyFill="1" applyBorder="1" applyAlignment="1">
      <alignment vertical="center" wrapText="1"/>
    </xf>
    <xf numFmtId="4" fontId="28" fillId="37" borderId="41" xfId="0" applyNumberFormat="1" applyFont="1" applyFill="1" applyBorder="1" applyAlignment="1">
      <alignment vertical="center" wrapText="1"/>
    </xf>
    <xf numFmtId="4" fontId="28" fillId="37" borderId="40" xfId="0" applyNumberFormat="1" applyFont="1" applyFill="1" applyBorder="1" applyAlignment="1">
      <alignment vertical="center" wrapText="1"/>
    </xf>
    <xf numFmtId="3" fontId="20" fillId="37" borderId="33" xfId="0" applyNumberFormat="1" applyFont="1" applyFill="1" applyBorder="1" applyAlignment="1">
      <alignment horizontal="center" vertical="center" wrapText="1"/>
    </xf>
    <xf numFmtId="3" fontId="28" fillId="37" borderId="33" xfId="0" applyNumberFormat="1" applyFont="1" applyFill="1" applyBorder="1" applyAlignment="1">
      <alignment horizontal="center" vertical="center" wrapText="1"/>
    </xf>
    <xf numFmtId="3" fontId="28" fillId="37" borderId="33" xfId="0" applyNumberFormat="1" applyFont="1" applyFill="1" applyBorder="1" applyAlignment="1">
      <alignment vertical="center" wrapText="1"/>
    </xf>
    <xf numFmtId="4" fontId="28" fillId="37" borderId="36" xfId="0" applyNumberFormat="1" applyFont="1" applyFill="1" applyBorder="1" applyAlignment="1">
      <alignment vertical="center" wrapText="1"/>
    </xf>
    <xf numFmtId="4" fontId="28" fillId="37" borderId="63" xfId="0" applyNumberFormat="1" applyFont="1" applyFill="1" applyBorder="1" applyAlignment="1">
      <alignment vertical="center" wrapText="1"/>
    </xf>
    <xf numFmtId="4" fontId="25" fillId="37" borderId="33" xfId="0" applyNumberFormat="1" applyFont="1" applyFill="1" applyBorder="1" applyAlignment="1">
      <alignment vertical="center" wrapText="1"/>
    </xf>
    <xf numFmtId="4" fontId="25" fillId="37" borderId="36" xfId="0" applyNumberFormat="1" applyFont="1" applyFill="1" applyBorder="1" applyAlignment="1">
      <alignment vertical="center" wrapText="1"/>
    </xf>
    <xf numFmtId="3" fontId="22" fillId="35" borderId="26" xfId="0" applyNumberFormat="1" applyFont="1" applyFill="1" applyBorder="1" applyAlignment="1">
      <alignment vertical="center" wrapText="1"/>
    </xf>
    <xf numFmtId="3" fontId="22" fillId="35" borderId="28" xfId="0" applyNumberFormat="1" applyFont="1" applyFill="1" applyBorder="1" applyAlignment="1">
      <alignment vertical="center" wrapText="1"/>
    </xf>
    <xf numFmtId="1" fontId="22" fillId="35" borderId="28" xfId="0" applyNumberFormat="1" applyFont="1" applyFill="1" applyBorder="1" applyAlignment="1">
      <alignment horizontal="center" vertical="center" wrapText="1"/>
    </xf>
    <xf numFmtId="4" fontId="29" fillId="35" borderId="64" xfId="0" applyNumberFormat="1" applyFont="1" applyFill="1" applyBorder="1" applyAlignment="1">
      <alignment vertical="center" wrapText="1"/>
    </xf>
    <xf numFmtId="4" fontId="29" fillId="35" borderId="46" xfId="0" applyNumberFormat="1" applyFont="1" applyFill="1" applyBorder="1" applyAlignment="1">
      <alignment vertical="center" wrapText="1"/>
    </xf>
    <xf numFmtId="4" fontId="22" fillId="35" borderId="27" xfId="0" applyNumberFormat="1" applyFont="1" applyFill="1" applyBorder="1" applyAlignment="1">
      <alignment vertical="center" wrapText="1"/>
    </xf>
    <xf numFmtId="4" fontId="29" fillId="0" borderId="65" xfId="0" applyNumberFormat="1" applyFont="1" applyBorder="1" applyAlignment="1">
      <alignment horizontal="right" vertical="center"/>
    </xf>
    <xf numFmtId="4" fontId="29" fillId="0" borderId="28" xfId="0" applyNumberFormat="1" applyFont="1" applyBorder="1" applyAlignment="1">
      <alignment horizontal="right" vertical="center"/>
    </xf>
    <xf numFmtId="4" fontId="29" fillId="35" borderId="28" xfId="0" applyNumberFormat="1" applyFont="1" applyFill="1" applyBorder="1" applyAlignment="1">
      <alignment vertical="center" wrapText="1"/>
    </xf>
    <xf numFmtId="3" fontId="22" fillId="35" borderId="34" xfId="0" applyNumberFormat="1" applyFont="1" applyFill="1" applyBorder="1" applyAlignment="1">
      <alignment vertical="center" wrapText="1"/>
    </xf>
    <xf numFmtId="1" fontId="22" fillId="35" borderId="34" xfId="0" applyNumberFormat="1" applyFont="1" applyFill="1" applyBorder="1" applyAlignment="1">
      <alignment horizontal="center" vertical="center" wrapText="1"/>
    </xf>
    <xf numFmtId="4" fontId="29" fillId="35" borderId="38" xfId="0" applyNumberFormat="1" applyFont="1" applyFill="1" applyBorder="1" applyAlignment="1">
      <alignment vertical="center" wrapText="1"/>
    </xf>
    <xf numFmtId="4" fontId="22" fillId="35" borderId="66" xfId="0" applyNumberFormat="1" applyFont="1" applyFill="1" applyBorder="1" applyAlignment="1">
      <alignment vertical="center" wrapText="1"/>
    </xf>
    <xf numFmtId="4" fontId="22" fillId="35" borderId="51" xfId="0" applyNumberFormat="1" applyFont="1" applyFill="1" applyBorder="1" applyAlignment="1">
      <alignment vertical="center" wrapText="1"/>
    </xf>
    <xf numFmtId="4" fontId="29" fillId="0" borderId="67" xfId="0" applyNumberFormat="1" applyFont="1" applyBorder="1" applyAlignment="1">
      <alignment horizontal="right" vertical="center"/>
    </xf>
    <xf numFmtId="4" fontId="29" fillId="0" borderId="34" xfId="0" applyNumberFormat="1" applyFont="1" applyBorder="1" applyAlignment="1">
      <alignment horizontal="right" vertical="center"/>
    </xf>
    <xf numFmtId="4" fontId="29" fillId="35" borderId="34" xfId="0" applyNumberFormat="1" applyFont="1" applyFill="1" applyBorder="1" applyAlignment="1">
      <alignment vertical="center" wrapText="1"/>
    </xf>
    <xf numFmtId="4" fontId="21" fillId="19" borderId="68" xfId="0" applyNumberFormat="1" applyFont="1" applyFill="1" applyBorder="1" applyAlignment="1">
      <alignment vertical="center" wrapText="1"/>
    </xf>
    <xf numFmtId="4" fontId="21" fillId="19" borderId="21" xfId="0" applyNumberFormat="1" applyFont="1" applyFill="1" applyBorder="1" applyAlignment="1">
      <alignment vertical="center" wrapText="1"/>
    </xf>
    <xf numFmtId="4" fontId="21" fillId="19" borderId="19" xfId="0" applyNumberFormat="1" applyFont="1" applyFill="1" applyBorder="1" applyAlignment="1">
      <alignment vertical="center" wrapText="1"/>
    </xf>
    <xf numFmtId="4" fontId="21" fillId="19" borderId="69" xfId="0" applyNumberFormat="1" applyFont="1" applyFill="1" applyBorder="1" applyAlignment="1">
      <alignment horizontal="right" vertical="center"/>
    </xf>
    <xf numFmtId="4" fontId="21" fillId="19" borderId="23" xfId="0" applyNumberFormat="1" applyFont="1" applyFill="1" applyBorder="1" applyAlignment="1">
      <alignment horizontal="right" vertical="center"/>
    </xf>
    <xf numFmtId="4" fontId="21" fillId="19" borderId="23" xfId="0" applyNumberFormat="1" applyFont="1" applyFill="1" applyBorder="1" applyAlignment="1">
      <alignment vertical="center" wrapText="1"/>
    </xf>
    <xf numFmtId="4" fontId="21" fillId="42" borderId="23" xfId="0" applyNumberFormat="1" applyFont="1" applyFill="1" applyBorder="1" applyAlignment="1">
      <alignment horizontal="right" vertical="center"/>
    </xf>
    <xf numFmtId="4" fontId="21" fillId="42" borderId="23" xfId="0" applyNumberFormat="1" applyFont="1" applyFill="1" applyBorder="1" applyAlignment="1">
      <alignment vertical="center" wrapText="1"/>
    </xf>
    <xf numFmtId="0" fontId="11" fillId="0" borderId="5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3" fontId="23" fillId="34" borderId="70" xfId="0" applyNumberFormat="1" applyFont="1" applyFill="1" applyBorder="1" applyAlignment="1">
      <alignment horizontal="left" vertical="center" wrapText="1"/>
    </xf>
    <xf numFmtId="3" fontId="23" fillId="34" borderId="29" xfId="0" applyNumberFormat="1" applyFont="1" applyFill="1" applyBorder="1" applyAlignment="1">
      <alignment horizontal="left" vertical="center" wrapText="1"/>
    </xf>
    <xf numFmtId="3" fontId="23" fillId="34" borderId="32" xfId="0" applyNumberFormat="1" applyFont="1" applyFill="1" applyBorder="1" applyAlignment="1">
      <alignment horizontal="left" vertical="center" wrapText="1"/>
    </xf>
    <xf numFmtId="0" fontId="24" fillId="0" borderId="0" xfId="0" applyFont="1" applyAlignment="1">
      <alignment horizontal="center" vertical="center"/>
    </xf>
    <xf numFmtId="3" fontId="3" fillId="33" borderId="68" xfId="0" applyNumberFormat="1" applyFont="1" applyFill="1" applyBorder="1" applyAlignment="1">
      <alignment horizontal="left" vertical="center" wrapText="1"/>
    </xf>
    <xf numFmtId="3" fontId="3" fillId="33" borderId="20" xfId="0" applyNumberFormat="1" applyFont="1" applyFill="1" applyBorder="1" applyAlignment="1">
      <alignment horizontal="left" vertical="center" wrapText="1"/>
    </xf>
    <xf numFmtId="3" fontId="3" fillId="33" borderId="22" xfId="0" applyNumberFormat="1" applyFont="1" applyFill="1" applyBorder="1" applyAlignment="1">
      <alignment horizontal="left" vertical="center" wrapText="1"/>
    </xf>
    <xf numFmtId="3" fontId="4" fillId="34" borderId="70" xfId="0" applyNumberFormat="1" applyFont="1" applyFill="1" applyBorder="1" applyAlignment="1">
      <alignment horizontal="left" vertical="center" wrapText="1"/>
    </xf>
    <xf numFmtId="3" fontId="4" fillId="34" borderId="29" xfId="0" applyNumberFormat="1" applyFont="1" applyFill="1" applyBorder="1" applyAlignment="1">
      <alignment horizontal="left" vertical="center" wrapText="1"/>
    </xf>
    <xf numFmtId="3" fontId="4" fillId="34" borderId="32" xfId="0" applyNumberFormat="1" applyFont="1" applyFill="1" applyBorder="1" applyAlignment="1">
      <alignment horizontal="left" vertical="center" wrapText="1"/>
    </xf>
    <xf numFmtId="0" fontId="9" fillId="0" borderId="55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3" fontId="1" fillId="35" borderId="71" xfId="0" applyNumberFormat="1" applyFont="1" applyFill="1" applyBorder="1" applyAlignment="1">
      <alignment horizontal="left" vertical="center" wrapText="1"/>
    </xf>
    <xf numFmtId="3" fontId="1" fillId="35" borderId="16" xfId="0" applyNumberFormat="1" applyFont="1" applyFill="1" applyBorder="1" applyAlignment="1">
      <alignment horizontal="left" vertical="center" wrapText="1"/>
    </xf>
    <xf numFmtId="3" fontId="21" fillId="19" borderId="68" xfId="0" applyNumberFormat="1" applyFont="1" applyFill="1" applyBorder="1" applyAlignment="1">
      <alignment horizontal="left" vertical="center"/>
    </xf>
    <xf numFmtId="3" fontId="21" fillId="19" borderId="20" xfId="0" applyNumberFormat="1" applyFont="1" applyFill="1" applyBorder="1" applyAlignment="1">
      <alignment horizontal="left" vertical="center"/>
    </xf>
    <xf numFmtId="3" fontId="21" fillId="19" borderId="22" xfId="0" applyNumberFormat="1" applyFont="1" applyFill="1" applyBorder="1" applyAlignment="1">
      <alignment horizontal="left" vertical="center"/>
    </xf>
    <xf numFmtId="0" fontId="24" fillId="0" borderId="0" xfId="0" applyFont="1" applyAlignment="1">
      <alignment horizontal="center"/>
    </xf>
    <xf numFmtId="3" fontId="21" fillId="39" borderId="70" xfId="0" applyNumberFormat="1" applyFont="1" applyFill="1" applyBorder="1" applyAlignment="1">
      <alignment horizontal="center" vertical="center" wrapText="1"/>
    </xf>
    <xf numFmtId="3" fontId="21" fillId="39" borderId="29" xfId="0" applyNumberFormat="1" applyFont="1" applyFill="1" applyBorder="1" applyAlignment="1">
      <alignment horizontal="center" vertical="center" wrapText="1"/>
    </xf>
    <xf numFmtId="3" fontId="21" fillId="39" borderId="32" xfId="0" applyNumberFormat="1" applyFont="1" applyFill="1" applyBorder="1" applyAlignment="1">
      <alignment horizontal="center" vertical="center" wrapText="1"/>
    </xf>
    <xf numFmtId="0" fontId="5" fillId="0" borderId="71" xfId="0" applyFont="1" applyBorder="1" applyAlignment="1">
      <alignment horizontal="right"/>
    </xf>
    <xf numFmtId="0" fontId="9" fillId="0" borderId="72" xfId="0" applyFont="1" applyBorder="1" applyAlignment="1">
      <alignment horizontal="center" vertical="center"/>
    </xf>
    <xf numFmtId="0" fontId="9" fillId="0" borderId="73" xfId="0" applyFont="1" applyBorder="1" applyAlignment="1">
      <alignment horizontal="center" vertical="center"/>
    </xf>
    <xf numFmtId="0" fontId="9" fillId="0" borderId="74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9" fillId="0" borderId="45" xfId="0" applyFont="1" applyBorder="1" applyAlignment="1">
      <alignment horizontal="center" vertical="center" wrapText="1"/>
    </xf>
    <xf numFmtId="0" fontId="9" fillId="0" borderId="50" xfId="0" applyFont="1" applyBorder="1" applyAlignment="1">
      <alignment horizontal="center" vertical="center" wrapText="1"/>
    </xf>
    <xf numFmtId="0" fontId="9" fillId="0" borderId="62" xfId="0" applyFont="1" applyBorder="1" applyAlignment="1">
      <alignment horizontal="center" vertical="center" wrapText="1"/>
    </xf>
    <xf numFmtId="0" fontId="1" fillId="0" borderId="75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3" fillId="0" borderId="56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10" fillId="0" borderId="5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8" fillId="0" borderId="0" xfId="0" applyFont="1" applyAlignment="1">
      <alignment horizontal="left" vertical="center" wrapText="1"/>
    </xf>
    <xf numFmtId="0" fontId="9" fillId="0" borderId="44" xfId="0" applyFont="1" applyBorder="1" applyAlignment="1">
      <alignment horizontal="center" vertical="center" wrapText="1"/>
    </xf>
    <xf numFmtId="0" fontId="9" fillId="0" borderId="49" xfId="0" applyFont="1" applyBorder="1" applyAlignment="1">
      <alignment horizontal="center" vertical="center" wrapText="1"/>
    </xf>
    <xf numFmtId="0" fontId="9" fillId="0" borderId="61" xfId="0" applyFont="1" applyBorder="1" applyAlignment="1">
      <alignment horizontal="center" vertical="center" wrapText="1"/>
    </xf>
    <xf numFmtId="0" fontId="9" fillId="0" borderId="55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2" fillId="0" borderId="75" xfId="0" applyFont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9" fillId="0" borderId="17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56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76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20" fillId="38" borderId="56" xfId="0" applyFont="1" applyFill="1" applyBorder="1" applyAlignment="1">
      <alignment horizontal="center" vertical="center"/>
    </xf>
    <xf numFmtId="3" fontId="20" fillId="37" borderId="56" xfId="0" applyNumberFormat="1" applyFont="1" applyFill="1" applyBorder="1" applyAlignment="1">
      <alignment horizontal="center" vertical="center"/>
    </xf>
    <xf numFmtId="3" fontId="20" fillId="37" borderId="56" xfId="0" applyNumberFormat="1" applyFont="1" applyFill="1" applyBorder="1" applyAlignment="1">
      <alignment horizontal="left" vertical="center" wrapText="1"/>
    </xf>
    <xf numFmtId="0" fontId="20" fillId="37" borderId="56" xfId="0" applyNumberFormat="1" applyFont="1" applyFill="1" applyBorder="1" applyAlignment="1">
      <alignment horizontal="center" vertical="center"/>
    </xf>
    <xf numFmtId="3" fontId="20" fillId="37" borderId="55" xfId="0" applyNumberFormat="1" applyFont="1" applyFill="1" applyBorder="1" applyAlignment="1">
      <alignment horizontal="right" vertical="center"/>
    </xf>
    <xf numFmtId="3" fontId="20" fillId="38" borderId="44" xfId="0" applyNumberFormat="1" applyFont="1" applyFill="1" applyBorder="1" applyAlignment="1">
      <alignment vertical="center"/>
    </xf>
    <xf numFmtId="3" fontId="20" fillId="37" borderId="77" xfId="0" applyNumberFormat="1" applyFont="1" applyFill="1" applyBorder="1" applyAlignment="1">
      <alignment horizontal="right" vertical="center"/>
    </xf>
    <xf numFmtId="4" fontId="20" fillId="37" borderId="11" xfId="0" applyNumberFormat="1" applyFont="1" applyFill="1" applyBorder="1" applyAlignment="1">
      <alignment horizontal="right" vertical="center"/>
    </xf>
    <xf numFmtId="4" fontId="20" fillId="37" borderId="56" xfId="0" applyNumberFormat="1" applyFont="1" applyFill="1" applyBorder="1" applyAlignment="1">
      <alignment horizontal="right" vertical="center"/>
    </xf>
    <xf numFmtId="0" fontId="50" fillId="35" borderId="34" xfId="0" applyFont="1" applyFill="1" applyBorder="1" applyAlignment="1">
      <alignment horizontal="center" vertical="center"/>
    </xf>
    <xf numFmtId="3" fontId="50" fillId="35" borderId="34" xfId="0" applyNumberFormat="1" applyFont="1" applyFill="1" applyBorder="1" applyAlignment="1">
      <alignment horizontal="center" vertical="center"/>
    </xf>
    <xf numFmtId="0" fontId="25" fillId="34" borderId="28" xfId="0" applyNumberFormat="1" applyFont="1" applyFill="1" applyBorder="1" applyAlignment="1">
      <alignment horizontal="center" vertical="center"/>
    </xf>
    <xf numFmtId="4" fontId="4" fillId="34" borderId="64" xfId="0" applyNumberFormat="1" applyFont="1" applyFill="1" applyBorder="1" applyAlignment="1">
      <alignment horizontal="right" vertical="center"/>
    </xf>
    <xf numFmtId="4" fontId="51" fillId="34" borderId="46" xfId="0" applyNumberFormat="1" applyFont="1" applyFill="1" applyBorder="1" applyAlignment="1">
      <alignment vertical="center"/>
    </xf>
    <xf numFmtId="4" fontId="51" fillId="34" borderId="78" xfId="0" applyNumberFormat="1" applyFont="1" applyFill="1" applyBorder="1" applyAlignment="1">
      <alignment horizontal="right" vertical="center"/>
    </xf>
    <xf numFmtId="4" fontId="4" fillId="34" borderId="65" xfId="0" applyNumberFormat="1" applyFont="1" applyFill="1" applyBorder="1" applyAlignment="1">
      <alignment horizontal="right" vertical="center"/>
    </xf>
    <xf numFmtId="4" fontId="4" fillId="34" borderId="28" xfId="0" applyNumberFormat="1" applyFont="1" applyFill="1" applyBorder="1" applyAlignment="1">
      <alignment horizontal="right" vertical="center"/>
    </xf>
    <xf numFmtId="0" fontId="3" fillId="0" borderId="26" xfId="0" applyFont="1" applyBorder="1" applyAlignment="1">
      <alignment horizontal="center" vertical="center"/>
    </xf>
    <xf numFmtId="3" fontId="50" fillId="0" borderId="26" xfId="0" applyNumberFormat="1" applyFont="1" applyFill="1" applyBorder="1" applyAlignment="1">
      <alignment horizontal="center" vertical="center"/>
    </xf>
    <xf numFmtId="3" fontId="22" fillId="0" borderId="26" xfId="0" applyNumberFormat="1" applyFont="1" applyFill="1" applyBorder="1" applyAlignment="1">
      <alignment horizontal="left" vertical="center" wrapText="1"/>
    </xf>
    <xf numFmtId="0" fontId="52" fillId="0" borderId="58" xfId="0" applyNumberFormat="1" applyFont="1" applyFill="1" applyBorder="1" applyAlignment="1">
      <alignment horizontal="center" vertical="center"/>
    </xf>
    <xf numFmtId="0" fontId="22" fillId="0" borderId="58" xfId="0" applyNumberFormat="1" applyFont="1" applyFill="1" applyBorder="1" applyAlignment="1">
      <alignment horizontal="center" vertical="center"/>
    </xf>
    <xf numFmtId="3" fontId="22" fillId="0" borderId="79" xfId="0" applyNumberFormat="1" applyFont="1" applyFill="1" applyBorder="1" applyAlignment="1">
      <alignment horizontal="right" vertical="center"/>
    </xf>
    <xf numFmtId="3" fontId="22" fillId="0" borderId="59" xfId="0" applyNumberFormat="1" applyFont="1" applyBorder="1" applyAlignment="1">
      <alignment horizontal="right" vertical="center"/>
    </xf>
    <xf numFmtId="3" fontId="22" fillId="0" borderId="80" xfId="0" applyNumberFormat="1" applyFont="1" applyBorder="1" applyAlignment="1">
      <alignment horizontal="right" vertical="center"/>
    </xf>
    <xf numFmtId="4" fontId="22" fillId="0" borderId="81" xfId="0" applyNumberFormat="1" applyFont="1" applyBorder="1" applyAlignment="1">
      <alignment horizontal="right" vertical="center"/>
    </xf>
    <xf numFmtId="4" fontId="22" fillId="0" borderId="58" xfId="0" applyNumberFormat="1" applyFont="1" applyFill="1" applyBorder="1" applyAlignment="1">
      <alignment horizontal="right" vertical="center"/>
    </xf>
    <xf numFmtId="3" fontId="22" fillId="0" borderId="58" xfId="0" applyNumberFormat="1" applyFont="1" applyFill="1" applyBorder="1" applyAlignment="1">
      <alignment horizontal="right" vertical="center"/>
    </xf>
    <xf numFmtId="0" fontId="0" fillId="0" borderId="26" xfId="0" applyBorder="1" applyAlignment="1">
      <alignment horizontal="center" vertical="center"/>
    </xf>
    <xf numFmtId="0" fontId="52" fillId="0" borderId="28" xfId="0" applyNumberFormat="1" applyFont="1" applyBorder="1" applyAlignment="1">
      <alignment horizontal="center" vertical="center"/>
    </xf>
    <xf numFmtId="3" fontId="22" fillId="0" borderId="64" xfId="0" applyNumberFormat="1" applyFont="1" applyBorder="1" applyAlignment="1">
      <alignment horizontal="right" vertical="center"/>
    </xf>
    <xf numFmtId="3" fontId="22" fillId="0" borderId="46" xfId="0" applyNumberFormat="1" applyFont="1" applyBorder="1" applyAlignment="1">
      <alignment horizontal="right" vertical="center"/>
    </xf>
    <xf numFmtId="3" fontId="22" fillId="0" borderId="78" xfId="0" applyNumberFormat="1" applyFont="1" applyBorder="1" applyAlignment="1">
      <alignment horizontal="right" vertical="center"/>
    </xf>
    <xf numFmtId="4" fontId="22" fillId="0" borderId="65" xfId="0" applyNumberFormat="1" applyFont="1" applyBorder="1" applyAlignment="1">
      <alignment horizontal="right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3" fontId="23" fillId="34" borderId="34" xfId="0" applyNumberFormat="1" applyFont="1" applyFill="1" applyBorder="1" applyAlignment="1">
      <alignment vertical="center" wrapText="1"/>
    </xf>
    <xf numFmtId="0" fontId="27" fillId="34" borderId="58" xfId="0" applyNumberFormat="1" applyFont="1" applyFill="1" applyBorder="1" applyAlignment="1">
      <alignment horizontal="center" vertical="center"/>
    </xf>
    <xf numFmtId="4" fontId="4" fillId="34" borderId="79" xfId="0" applyNumberFormat="1" applyFont="1" applyFill="1" applyBorder="1" applyAlignment="1">
      <alignment horizontal="right" vertical="center"/>
    </xf>
    <xf numFmtId="4" fontId="4" fillId="34" borderId="61" xfId="0" applyNumberFormat="1" applyFont="1" applyFill="1" applyBorder="1" applyAlignment="1">
      <alignment horizontal="right" vertical="center"/>
    </xf>
    <xf numFmtId="4" fontId="4" fillId="34" borderId="80" xfId="0" applyNumberFormat="1" applyFont="1" applyFill="1" applyBorder="1" applyAlignment="1">
      <alignment horizontal="right" vertical="center"/>
    </xf>
    <xf numFmtId="4" fontId="4" fillId="34" borderId="81" xfId="0" applyNumberFormat="1" applyFont="1" applyFill="1" applyBorder="1" applyAlignment="1">
      <alignment horizontal="right" vertical="center"/>
    </xf>
    <xf numFmtId="4" fontId="4" fillId="34" borderId="43" xfId="0" applyNumberFormat="1" applyFont="1" applyFill="1" applyBorder="1" applyAlignment="1">
      <alignment horizontal="right" vertical="center"/>
    </xf>
    <xf numFmtId="4" fontId="4" fillId="34" borderId="58" xfId="0" applyNumberFormat="1" applyFont="1" applyFill="1" applyBorder="1" applyAlignment="1">
      <alignment horizontal="right" vertical="center"/>
    </xf>
    <xf numFmtId="3" fontId="4" fillId="34" borderId="58" xfId="0" applyNumberFormat="1" applyFont="1" applyFill="1" applyBorder="1" applyAlignment="1">
      <alignment horizontal="right" vertical="center"/>
    </xf>
    <xf numFmtId="4" fontId="22" fillId="36" borderId="49" xfId="0" applyNumberFormat="1" applyFont="1" applyFill="1" applyBorder="1" applyAlignment="1">
      <alignment vertical="center"/>
    </xf>
    <xf numFmtId="4" fontId="22" fillId="36" borderId="50" xfId="0" applyNumberFormat="1" applyFont="1" applyFill="1" applyBorder="1" applyAlignment="1">
      <alignment vertical="center"/>
    </xf>
    <xf numFmtId="4" fontId="27" fillId="0" borderId="26" xfId="0" applyNumberFormat="1" applyFont="1" applyBorder="1" applyAlignment="1">
      <alignment horizontal="right" vertical="center"/>
    </xf>
    <xf numFmtId="3" fontId="27" fillId="0" borderId="26" xfId="0" applyNumberFormat="1" applyFont="1" applyBorder="1" applyAlignment="1">
      <alignment horizontal="right" vertical="center"/>
    </xf>
    <xf numFmtId="1" fontId="22" fillId="35" borderId="26" xfId="0" applyNumberFormat="1" applyFont="1" applyFill="1" applyBorder="1" applyAlignment="1">
      <alignment horizontal="center" vertical="center" wrapText="1"/>
    </xf>
    <xf numFmtId="4" fontId="29" fillId="35" borderId="25" xfId="0" applyNumberFormat="1" applyFont="1" applyFill="1" applyBorder="1" applyAlignment="1">
      <alignment vertical="center" wrapText="1"/>
    </xf>
    <xf numFmtId="4" fontId="22" fillId="35" borderId="49" xfId="0" applyNumberFormat="1" applyFont="1" applyFill="1" applyBorder="1" applyAlignment="1">
      <alignment vertical="center" wrapText="1"/>
    </xf>
    <xf numFmtId="4" fontId="22" fillId="35" borderId="50" xfId="0" applyNumberFormat="1" applyFont="1" applyFill="1" applyBorder="1" applyAlignment="1">
      <alignment vertical="center" wrapText="1"/>
    </xf>
    <xf numFmtId="4" fontId="29" fillId="0" borderId="76" xfId="0" applyNumberFormat="1" applyFont="1" applyBorder="1" applyAlignment="1">
      <alignment horizontal="right" vertical="center"/>
    </xf>
    <xf numFmtId="4" fontId="29" fillId="0" borderId="26" xfId="0" applyNumberFormat="1" applyFont="1" applyBorder="1" applyAlignment="1">
      <alignment horizontal="right" vertical="center"/>
    </xf>
    <xf numFmtId="4" fontId="29" fillId="35" borderId="26" xfId="0" applyNumberFormat="1" applyFont="1" applyFill="1" applyBorder="1" applyAlignment="1">
      <alignment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01675"/>
          <c:w val="0.9145"/>
          <c:h val="0.9665"/>
        </c:manualLayout>
      </c:layout>
      <c:barChart>
        <c:barDir val="col"/>
        <c:grouping val="clustered"/>
        <c:varyColors val="0"/>
        <c:axId val="43364932"/>
        <c:axId val="54740069"/>
      </c:barChart>
      <c:catAx>
        <c:axId val="433649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740069"/>
        <c:crosses val="autoZero"/>
        <c:auto val="1"/>
        <c:lblOffset val="100"/>
        <c:tickLblSkip val="1"/>
        <c:noMultiLvlLbl val="0"/>
      </c:catAx>
      <c:valAx>
        <c:axId val="5474006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36493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725"/>
          <c:y val="0.4635"/>
          <c:w val="0.05975"/>
          <c:h val="0.03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01675"/>
          <c:w val="0.9145"/>
          <c:h val="0.9665"/>
        </c:manualLayout>
      </c:layout>
      <c:barChart>
        <c:barDir val="col"/>
        <c:grouping val="clustered"/>
        <c:varyColors val="0"/>
        <c:axId val="22898574"/>
        <c:axId val="4760575"/>
      </c:barChart>
      <c:catAx>
        <c:axId val="228985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60575"/>
        <c:crosses val="autoZero"/>
        <c:auto val="1"/>
        <c:lblOffset val="100"/>
        <c:tickLblSkip val="1"/>
        <c:noMultiLvlLbl val="0"/>
      </c:catAx>
      <c:valAx>
        <c:axId val="476057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8985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3725"/>
          <c:y val="0.4635"/>
          <c:w val="0.05975"/>
          <c:h val="0.03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15000"/>
    <xdr:graphicFrame>
      <xdr:nvGraphicFramePr>
        <xdr:cNvPr id="1" name="Chart 1"/>
        <xdr:cNvGraphicFramePr/>
      </xdr:nvGraphicFramePr>
      <xdr:xfrm>
        <a:off x="0" y="0"/>
        <a:ext cx="92202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15000"/>
    <xdr:graphicFrame>
      <xdr:nvGraphicFramePr>
        <xdr:cNvPr id="1" name="Shape 1025"/>
        <xdr:cNvGraphicFramePr/>
      </xdr:nvGraphicFramePr>
      <xdr:xfrm>
        <a:off x="0" y="0"/>
        <a:ext cx="92202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6"/>
  <sheetViews>
    <sheetView tabSelected="1" zoomScale="142" zoomScaleNormal="142" zoomScalePageLayoutView="0" workbookViewId="0" topLeftCell="A52">
      <selection activeCell="U47" sqref="U47"/>
    </sheetView>
  </sheetViews>
  <sheetFormatPr defaultColWidth="9.00390625" defaultRowHeight="12.75"/>
  <cols>
    <col min="1" max="1" width="3.00390625" style="0" customWidth="1"/>
    <col min="2" max="2" width="4.00390625" style="0" customWidth="1"/>
    <col min="3" max="3" width="19.625" style="0" customWidth="1"/>
    <col min="4" max="4" width="4.875" style="0" customWidth="1"/>
    <col min="5" max="5" width="6.625" style="0" customWidth="1"/>
    <col min="6" max="6" width="10.00390625" style="0" customWidth="1"/>
    <col min="7" max="7" width="8.75390625" style="0" customWidth="1"/>
    <col min="8" max="8" width="8.625" style="0" customWidth="1"/>
    <col min="9" max="10" width="9.625" style="0" customWidth="1"/>
    <col min="11" max="11" width="9.25390625" style="0" customWidth="1"/>
    <col min="12" max="12" width="9.375" style="0" customWidth="1"/>
    <col min="13" max="13" width="9.00390625" style="0" customWidth="1"/>
    <col min="14" max="14" width="9.75390625" style="0" customWidth="1"/>
    <col min="15" max="15" width="9.125" style="0" customWidth="1"/>
    <col min="16" max="16" width="7.00390625" style="0" customWidth="1"/>
    <col min="17" max="17" width="9.00390625" style="0" customWidth="1"/>
    <col min="18" max="18" width="8.875" style="0" customWidth="1"/>
    <col min="19" max="19" width="9.125" style="0" hidden="1" customWidth="1"/>
  </cols>
  <sheetData>
    <row r="1" spans="1:18" ht="12.75" customHeight="1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240" t="s">
        <v>43</v>
      </c>
      <c r="P1" s="240"/>
      <c r="Q1" s="240"/>
      <c r="R1" s="240"/>
    </row>
    <row r="2" spans="1:18" ht="12.75" customHeight="1">
      <c r="A2" s="8"/>
      <c r="B2" s="8"/>
      <c r="C2" s="8"/>
      <c r="D2" s="8"/>
      <c r="E2" s="8"/>
      <c r="F2" s="8"/>
      <c r="G2" s="8"/>
      <c r="H2" s="8"/>
      <c r="I2" s="8"/>
      <c r="J2" s="6"/>
      <c r="K2" s="8"/>
      <c r="L2" s="8"/>
      <c r="M2" s="8"/>
      <c r="N2" s="8"/>
      <c r="O2" s="25" t="s">
        <v>44</v>
      </c>
      <c r="P2" s="25"/>
      <c r="Q2" s="25"/>
      <c r="R2" s="25"/>
    </row>
    <row r="3" spans="1:18" ht="12.75" customHeight="1">
      <c r="A3" s="8"/>
      <c r="B3" s="8"/>
      <c r="C3" s="9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25" t="s">
        <v>42</v>
      </c>
      <c r="P3" s="25"/>
      <c r="Q3" s="25"/>
      <c r="R3" s="25"/>
    </row>
    <row r="4" spans="1:18" ht="12.75" customHeigh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25" t="s">
        <v>45</v>
      </c>
      <c r="P4" s="25"/>
      <c r="Q4" s="25"/>
      <c r="R4" s="25"/>
    </row>
    <row r="5" spans="1:18" ht="6" customHeight="1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1"/>
      <c r="P5" s="11"/>
      <c r="Q5" s="18"/>
      <c r="R5" s="18"/>
    </row>
    <row r="6" spans="1:18" ht="23.25" customHeight="1">
      <c r="A6" s="247" t="s">
        <v>29</v>
      </c>
      <c r="B6" s="247"/>
      <c r="C6" s="247"/>
      <c r="D6" s="247"/>
      <c r="E6" s="247"/>
      <c r="F6" s="247"/>
      <c r="G6" s="247"/>
      <c r="H6" s="247"/>
      <c r="I6" s="247"/>
      <c r="J6" s="247"/>
      <c r="K6" s="247"/>
      <c r="L6" s="247"/>
      <c r="M6" s="247"/>
      <c r="N6" s="247"/>
      <c r="O6" s="247"/>
      <c r="P6" s="247"/>
      <c r="Q6" s="247"/>
      <c r="R6" s="247"/>
    </row>
    <row r="7" spans="1:18" ht="11.25" customHeight="1">
      <c r="A7" s="3"/>
      <c r="B7" s="3"/>
      <c r="C7" s="222"/>
      <c r="D7" s="222"/>
      <c r="E7" s="222"/>
      <c r="F7" s="222"/>
      <c r="G7" s="222"/>
      <c r="H7" s="222"/>
      <c r="I7" s="222"/>
      <c r="J7" s="222"/>
      <c r="K7" s="222"/>
      <c r="L7" s="222"/>
      <c r="M7" s="222"/>
      <c r="N7" s="222"/>
      <c r="O7" s="222"/>
      <c r="P7" s="222"/>
      <c r="Q7" s="222"/>
      <c r="R7" s="222"/>
    </row>
    <row r="8" spans="1:19" ht="15" customHeight="1">
      <c r="A8" s="232" t="s">
        <v>0</v>
      </c>
      <c r="B8" s="235" t="s">
        <v>16</v>
      </c>
      <c r="C8" s="252" t="s">
        <v>13</v>
      </c>
      <c r="D8" s="209" t="s">
        <v>1</v>
      </c>
      <c r="E8" s="210"/>
      <c r="F8" s="244" t="s">
        <v>30</v>
      </c>
      <c r="G8" s="223" t="s">
        <v>17</v>
      </c>
      <c r="H8" s="224"/>
      <c r="I8" s="225" t="s">
        <v>8</v>
      </c>
      <c r="J8" s="225"/>
      <c r="K8" s="225"/>
      <c r="L8" s="225"/>
      <c r="M8" s="225"/>
      <c r="N8" s="225"/>
      <c r="O8" s="225"/>
      <c r="P8" s="225"/>
      <c r="Q8" s="225"/>
      <c r="R8" s="210"/>
      <c r="S8" s="24"/>
    </row>
    <row r="9" spans="1:19" ht="14.25" customHeight="1">
      <c r="A9" s="233"/>
      <c r="B9" s="236"/>
      <c r="C9" s="253"/>
      <c r="D9" s="211"/>
      <c r="E9" s="212"/>
      <c r="F9" s="245"/>
      <c r="G9" s="241" t="s">
        <v>19</v>
      </c>
      <c r="H9" s="227" t="s">
        <v>20</v>
      </c>
      <c r="I9" s="255" t="s">
        <v>22</v>
      </c>
      <c r="J9" s="209" t="s">
        <v>9</v>
      </c>
      <c r="K9" s="225"/>
      <c r="L9" s="225"/>
      <c r="M9" s="225"/>
      <c r="N9" s="225"/>
      <c r="O9" s="225"/>
      <c r="P9" s="226"/>
      <c r="Q9" s="209" t="s">
        <v>7</v>
      </c>
      <c r="R9" s="16"/>
      <c r="S9" s="24"/>
    </row>
    <row r="10" spans="1:19" ht="9" customHeight="1">
      <c r="A10" s="233"/>
      <c r="B10" s="236"/>
      <c r="C10" s="253"/>
      <c r="D10" s="238" t="s">
        <v>2</v>
      </c>
      <c r="E10" s="197" t="s">
        <v>3</v>
      </c>
      <c r="F10" s="245"/>
      <c r="G10" s="242"/>
      <c r="H10" s="228"/>
      <c r="I10" s="255"/>
      <c r="J10" s="209" t="s">
        <v>4</v>
      </c>
      <c r="K10" s="248" t="s">
        <v>10</v>
      </c>
      <c r="L10" s="248"/>
      <c r="M10" s="248"/>
      <c r="N10" s="248"/>
      <c r="O10" s="248"/>
      <c r="P10" s="249"/>
      <c r="Q10" s="251"/>
      <c r="R10" s="23" t="s">
        <v>10</v>
      </c>
      <c r="S10" s="24"/>
    </row>
    <row r="11" spans="1:19" ht="57.75" customHeight="1">
      <c r="A11" s="234"/>
      <c r="B11" s="237"/>
      <c r="C11" s="254"/>
      <c r="D11" s="239"/>
      <c r="E11" s="198"/>
      <c r="F11" s="246"/>
      <c r="G11" s="243"/>
      <c r="H11" s="229"/>
      <c r="I11" s="256"/>
      <c r="J11" s="250"/>
      <c r="K11" s="32" t="s">
        <v>28</v>
      </c>
      <c r="L11" s="28" t="s">
        <v>14</v>
      </c>
      <c r="M11" s="26" t="s">
        <v>5</v>
      </c>
      <c r="N11" s="28" t="s">
        <v>15</v>
      </c>
      <c r="O11" s="29" t="s">
        <v>6</v>
      </c>
      <c r="P11" s="27" t="s">
        <v>26</v>
      </c>
      <c r="Q11" s="211"/>
      <c r="R11" s="17" t="s">
        <v>21</v>
      </c>
      <c r="S11" s="24"/>
    </row>
    <row r="12" spans="1:19" ht="12.75" customHeight="1">
      <c r="A12" s="12">
        <v>1</v>
      </c>
      <c r="B12" s="12">
        <v>2</v>
      </c>
      <c r="C12" s="12">
        <v>3</v>
      </c>
      <c r="D12" s="12">
        <v>4</v>
      </c>
      <c r="E12" s="12">
        <v>5</v>
      </c>
      <c r="F12" s="19">
        <v>6</v>
      </c>
      <c r="G12" s="21">
        <v>7</v>
      </c>
      <c r="H12" s="22">
        <v>8</v>
      </c>
      <c r="I12" s="20">
        <v>9</v>
      </c>
      <c r="J12" s="12">
        <v>10</v>
      </c>
      <c r="K12" s="12">
        <v>11</v>
      </c>
      <c r="L12" s="12">
        <v>12</v>
      </c>
      <c r="M12" s="12">
        <v>13</v>
      </c>
      <c r="N12" s="12">
        <v>14</v>
      </c>
      <c r="O12" s="12">
        <v>15</v>
      </c>
      <c r="P12" s="12">
        <v>16</v>
      </c>
      <c r="Q12" s="12">
        <v>17</v>
      </c>
      <c r="R12" s="12">
        <v>18</v>
      </c>
      <c r="S12" s="24"/>
    </row>
    <row r="13" spans="1:19" ht="24.75" customHeight="1">
      <c r="A13" s="30" t="s">
        <v>11</v>
      </c>
      <c r="B13" s="31"/>
      <c r="C13" s="230" t="s">
        <v>25</v>
      </c>
      <c r="D13" s="230"/>
      <c r="E13" s="230"/>
      <c r="F13" s="230"/>
      <c r="G13" s="230"/>
      <c r="H13" s="230"/>
      <c r="I13" s="230"/>
      <c r="J13" s="230"/>
      <c r="K13" s="230"/>
      <c r="L13" s="230"/>
      <c r="M13" s="230"/>
      <c r="N13" s="230"/>
      <c r="O13" s="230"/>
      <c r="P13" s="230"/>
      <c r="Q13" s="230"/>
      <c r="R13" s="231"/>
      <c r="S13" s="24"/>
    </row>
    <row r="14" spans="1:18" s="39" customFormat="1" ht="24.75" customHeight="1">
      <c r="A14" s="257">
        <v>1</v>
      </c>
      <c r="B14" s="258">
        <v>3</v>
      </c>
      <c r="C14" s="259" t="s">
        <v>66</v>
      </c>
      <c r="D14" s="260">
        <v>700</v>
      </c>
      <c r="E14" s="260"/>
      <c r="F14" s="261">
        <f>SUM(F16,F17)</f>
        <v>1248330</v>
      </c>
      <c r="G14" s="262">
        <f>SUM(G16:G17)</f>
        <v>10000</v>
      </c>
      <c r="H14" s="263"/>
      <c r="I14" s="264">
        <f>SUM(I16,I17)</f>
        <v>1258330</v>
      </c>
      <c r="J14" s="265">
        <f>SUM(J16:J17)</f>
        <v>909130</v>
      </c>
      <c r="K14" s="265">
        <f>SUM(K16:K17)</f>
        <v>31313.8</v>
      </c>
      <c r="L14" s="265">
        <f>SUM(L16,L17)</f>
        <v>667816.2</v>
      </c>
      <c r="M14" s="265">
        <f>SUM(M16,M17)</f>
        <v>210000</v>
      </c>
      <c r="N14" s="265"/>
      <c r="O14" s="265"/>
      <c r="P14" s="265"/>
      <c r="Q14" s="265">
        <f>SUM(Q16,Q17)</f>
        <v>349200</v>
      </c>
      <c r="R14" s="265">
        <f>SUM(R16,R17)</f>
        <v>333200</v>
      </c>
    </row>
    <row r="15" spans="1:18" s="39" customFormat="1" ht="19.5" customHeight="1">
      <c r="A15" s="266"/>
      <c r="B15" s="267"/>
      <c r="C15" s="131" t="s">
        <v>24</v>
      </c>
      <c r="D15" s="268"/>
      <c r="E15" s="268"/>
      <c r="F15" s="269">
        <v>37530</v>
      </c>
      <c r="G15" s="270"/>
      <c r="H15" s="271"/>
      <c r="I15" s="272">
        <v>37530</v>
      </c>
      <c r="J15" s="273">
        <v>37530</v>
      </c>
      <c r="K15" s="273">
        <v>31313.8</v>
      </c>
      <c r="L15" s="273">
        <v>6216.2</v>
      </c>
      <c r="M15" s="273"/>
      <c r="N15" s="273"/>
      <c r="O15" s="273"/>
      <c r="P15" s="273"/>
      <c r="Q15" s="273"/>
      <c r="R15" s="273"/>
    </row>
    <row r="16" spans="1:19" ht="25.5" customHeight="1">
      <c r="A16" s="274"/>
      <c r="B16" s="275"/>
      <c r="C16" s="276" t="s">
        <v>67</v>
      </c>
      <c r="D16" s="277"/>
      <c r="E16" s="278">
        <v>70001</v>
      </c>
      <c r="F16" s="279">
        <v>226000</v>
      </c>
      <c r="G16" s="280"/>
      <c r="H16" s="281"/>
      <c r="I16" s="282">
        <f>F16+G16-H16</f>
        <v>226000</v>
      </c>
      <c r="J16" s="71">
        <f>I16-Q16</f>
        <v>210000</v>
      </c>
      <c r="K16" s="283"/>
      <c r="L16" s="283"/>
      <c r="M16" s="283">
        <v>210000</v>
      </c>
      <c r="N16" s="283"/>
      <c r="O16" s="283"/>
      <c r="P16" s="284"/>
      <c r="Q16" s="283">
        <v>16000</v>
      </c>
      <c r="R16" s="284"/>
      <c r="S16" s="3"/>
    </row>
    <row r="17" spans="1:18" s="39" customFormat="1" ht="25.5" customHeight="1">
      <c r="A17" s="285"/>
      <c r="B17" s="285"/>
      <c r="C17" s="65" t="s">
        <v>68</v>
      </c>
      <c r="D17" s="286"/>
      <c r="E17" s="45">
        <v>70005</v>
      </c>
      <c r="F17" s="287">
        <v>1022330</v>
      </c>
      <c r="G17" s="288">
        <v>10000</v>
      </c>
      <c r="H17" s="289"/>
      <c r="I17" s="290">
        <f>F17+G17-H17</f>
        <v>1032330</v>
      </c>
      <c r="J17" s="71">
        <f>I17-Q17</f>
        <v>699130</v>
      </c>
      <c r="K17" s="72">
        <v>31313.8</v>
      </c>
      <c r="L17" s="72">
        <f>J17-K17-M17-N17-O17</f>
        <v>667816.2</v>
      </c>
      <c r="M17" s="72"/>
      <c r="N17" s="72"/>
      <c r="O17" s="72"/>
      <c r="P17" s="72"/>
      <c r="Q17" s="72">
        <v>333200</v>
      </c>
      <c r="R17" s="72">
        <v>333200</v>
      </c>
    </row>
    <row r="18" spans="1:18" s="39" customFormat="1" ht="24.75" customHeight="1">
      <c r="A18" s="291"/>
      <c r="B18" s="292"/>
      <c r="C18" s="293" t="s">
        <v>47</v>
      </c>
      <c r="D18" s="294"/>
      <c r="E18" s="294"/>
      <c r="F18" s="295">
        <f>SUM(F15)</f>
        <v>37530</v>
      </c>
      <c r="G18" s="296"/>
      <c r="H18" s="297"/>
      <c r="I18" s="298">
        <f>SUM(I15)</f>
        <v>37530</v>
      </c>
      <c r="J18" s="299">
        <f>SUM(J15)</f>
        <v>37530</v>
      </c>
      <c r="K18" s="300">
        <f>SUM(K15)</f>
        <v>31313.8</v>
      </c>
      <c r="L18" s="300">
        <f>SUM(L15)</f>
        <v>6216.2</v>
      </c>
      <c r="M18" s="300"/>
      <c r="N18" s="300"/>
      <c r="O18" s="300"/>
      <c r="P18" s="301"/>
      <c r="Q18" s="301"/>
      <c r="R18" s="301"/>
    </row>
    <row r="19" spans="1:18" ht="22.5" customHeight="1">
      <c r="A19" s="60">
        <v>2</v>
      </c>
      <c r="B19" s="52">
        <v>5</v>
      </c>
      <c r="C19" s="61" t="s">
        <v>35</v>
      </c>
      <c r="D19" s="52">
        <v>750</v>
      </c>
      <c r="E19" s="62"/>
      <c r="F19" s="63">
        <f>SUM(F20:F24)</f>
        <v>8269181</v>
      </c>
      <c r="G19" s="73">
        <f>SUM(G20:G24)</f>
        <v>50000</v>
      </c>
      <c r="H19" s="74"/>
      <c r="I19" s="75">
        <f>SUM(J19,Q19)</f>
        <v>8319181</v>
      </c>
      <c r="J19" s="107">
        <f>SUM(J20:J24)</f>
        <v>8315181</v>
      </c>
      <c r="K19" s="107">
        <f>SUM(K20:K24)</f>
        <v>6506622.2</v>
      </c>
      <c r="L19" s="107">
        <f>SUM(L20:L24)</f>
        <v>1503485</v>
      </c>
      <c r="M19" s="107">
        <f>SUM(M20:M24)</f>
        <v>573.8</v>
      </c>
      <c r="N19" s="107">
        <f>SUM(N21,N22)</f>
        <v>304500</v>
      </c>
      <c r="O19" s="107"/>
      <c r="P19" s="107"/>
      <c r="Q19" s="107">
        <f>SUM(Q22,Q21)</f>
        <v>4000</v>
      </c>
      <c r="R19" s="107">
        <f>SUM(R22,R21)</f>
        <v>4000</v>
      </c>
    </row>
    <row r="20" spans="1:18" ht="21" customHeight="1">
      <c r="A20" s="64"/>
      <c r="B20" s="108"/>
      <c r="C20" s="109" t="s">
        <v>36</v>
      </c>
      <c r="D20" s="41"/>
      <c r="E20" s="110">
        <v>75011</v>
      </c>
      <c r="F20" s="111">
        <v>573.8</v>
      </c>
      <c r="G20" s="112"/>
      <c r="H20" s="113"/>
      <c r="I20" s="114">
        <f>F20+G20-H20</f>
        <v>573.8</v>
      </c>
      <c r="J20" s="71">
        <f>I20-Q20</f>
        <v>573.8</v>
      </c>
      <c r="K20" s="111"/>
      <c r="L20" s="111"/>
      <c r="M20" s="111">
        <v>573.8</v>
      </c>
      <c r="N20" s="111"/>
      <c r="O20" s="111"/>
      <c r="P20" s="111"/>
      <c r="Q20" s="111"/>
      <c r="R20" s="111"/>
    </row>
    <row r="21" spans="1:18" ht="24" customHeight="1">
      <c r="A21" s="40"/>
      <c r="B21" s="41"/>
      <c r="C21" s="65" t="s">
        <v>37</v>
      </c>
      <c r="D21" s="66"/>
      <c r="E21" s="66">
        <v>75022</v>
      </c>
      <c r="F21" s="53">
        <v>309000</v>
      </c>
      <c r="G21" s="67"/>
      <c r="H21" s="115"/>
      <c r="I21" s="53">
        <f>F21+G21-H21</f>
        <v>309000</v>
      </c>
      <c r="J21" s="68">
        <f>I21-Q21</f>
        <v>309000</v>
      </c>
      <c r="K21" s="53"/>
      <c r="L21" s="53">
        <v>29000</v>
      </c>
      <c r="M21" s="53"/>
      <c r="N21" s="53">
        <v>280000</v>
      </c>
      <c r="O21" s="53"/>
      <c r="P21" s="53"/>
      <c r="Q21" s="53"/>
      <c r="R21" s="53"/>
    </row>
    <row r="22" spans="1:18" ht="22.5" customHeight="1">
      <c r="A22" s="40"/>
      <c r="B22" s="41"/>
      <c r="C22" s="69" t="s">
        <v>38</v>
      </c>
      <c r="D22" s="70"/>
      <c r="E22" s="70">
        <v>75023</v>
      </c>
      <c r="F22" s="71">
        <v>7386607.2</v>
      </c>
      <c r="G22" s="116"/>
      <c r="H22" s="42"/>
      <c r="I22" s="114">
        <f>F22+G22-H22</f>
        <v>7386607.2</v>
      </c>
      <c r="J22" s="71">
        <f>I22-Q22</f>
        <v>7382607.2</v>
      </c>
      <c r="K22" s="71">
        <v>6492422.2</v>
      </c>
      <c r="L22" s="72">
        <f>J22-K22-M22-N22-O22</f>
        <v>865685</v>
      </c>
      <c r="M22" s="71"/>
      <c r="N22" s="71">
        <v>24500</v>
      </c>
      <c r="O22" s="71"/>
      <c r="P22" s="71"/>
      <c r="Q22" s="71">
        <v>4000</v>
      </c>
      <c r="R22" s="71">
        <v>4000</v>
      </c>
    </row>
    <row r="23" spans="1:18" ht="21.75" customHeight="1">
      <c r="A23" s="40"/>
      <c r="B23" s="40"/>
      <c r="C23" s="65" t="s">
        <v>39</v>
      </c>
      <c r="D23" s="66"/>
      <c r="E23" s="66">
        <v>75075</v>
      </c>
      <c r="F23" s="53">
        <v>375000</v>
      </c>
      <c r="G23" s="67">
        <v>50000</v>
      </c>
      <c r="H23" s="103"/>
      <c r="I23" s="53">
        <f>F23+G23-H23</f>
        <v>425000</v>
      </c>
      <c r="J23" s="120">
        <f>I23-Q23</f>
        <v>425000</v>
      </c>
      <c r="K23" s="53">
        <v>10500</v>
      </c>
      <c r="L23" s="53">
        <f>J23-K23-M23-N23-O23</f>
        <v>414500</v>
      </c>
      <c r="M23" s="53"/>
      <c r="N23" s="53"/>
      <c r="O23" s="53"/>
      <c r="P23" s="53"/>
      <c r="Q23" s="53"/>
      <c r="R23" s="120"/>
    </row>
    <row r="24" spans="1:18" ht="21" customHeight="1">
      <c r="A24" s="46"/>
      <c r="B24" s="76"/>
      <c r="C24" s="105" t="s">
        <v>23</v>
      </c>
      <c r="D24" s="77"/>
      <c r="E24" s="77">
        <v>75095</v>
      </c>
      <c r="F24" s="106">
        <v>198000</v>
      </c>
      <c r="G24" s="117"/>
      <c r="H24" s="118"/>
      <c r="I24" s="106">
        <f>F24+G24-H24</f>
        <v>198000</v>
      </c>
      <c r="J24" s="119">
        <f>I24-Q24</f>
        <v>198000</v>
      </c>
      <c r="K24" s="106">
        <v>3700</v>
      </c>
      <c r="L24" s="106">
        <f>J24-K24-M24-N24-O24</f>
        <v>194300</v>
      </c>
      <c r="M24" s="106"/>
      <c r="N24" s="106"/>
      <c r="O24" s="106"/>
      <c r="P24" s="106"/>
      <c r="Q24" s="106"/>
      <c r="R24" s="106"/>
    </row>
    <row r="25" spans="1:18" ht="21" customHeight="1">
      <c r="A25" s="52">
        <v>3</v>
      </c>
      <c r="B25" s="80">
        <v>8</v>
      </c>
      <c r="C25" s="81" t="s">
        <v>31</v>
      </c>
      <c r="D25" s="62">
        <v>758</v>
      </c>
      <c r="E25" s="62"/>
      <c r="F25" s="63">
        <f>SUM(F26)</f>
        <v>367178</v>
      </c>
      <c r="G25" s="84"/>
      <c r="H25" s="85">
        <f>SUM(H28,H27)</f>
        <v>65000</v>
      </c>
      <c r="I25" s="63">
        <f>I26</f>
        <v>302178</v>
      </c>
      <c r="J25" s="63">
        <f>J26</f>
        <v>302178</v>
      </c>
      <c r="K25" s="63"/>
      <c r="L25" s="63">
        <f>SUM(L26)</f>
        <v>302178</v>
      </c>
      <c r="M25" s="63"/>
      <c r="N25" s="63"/>
      <c r="O25" s="63"/>
      <c r="P25" s="63"/>
      <c r="Q25" s="63"/>
      <c r="R25" s="63"/>
    </row>
    <row r="26" spans="1:18" ht="21" customHeight="1">
      <c r="A26" s="64"/>
      <c r="B26" s="104"/>
      <c r="C26" s="44" t="s">
        <v>32</v>
      </c>
      <c r="D26" s="45"/>
      <c r="E26" s="45">
        <v>75818</v>
      </c>
      <c r="F26" s="43">
        <f>SUM(F27:F28)</f>
        <v>367178</v>
      </c>
      <c r="G26" s="86"/>
      <c r="H26" s="42">
        <f>SUM(H27:H28)</f>
        <v>65000</v>
      </c>
      <c r="I26" s="43">
        <f>SUM(I27,I28)</f>
        <v>302178</v>
      </c>
      <c r="J26" s="43">
        <f>SUM(J27:J28)</f>
        <v>302178</v>
      </c>
      <c r="K26" s="43"/>
      <c r="L26" s="43">
        <f>SUM(L27:L28)</f>
        <v>302178</v>
      </c>
      <c r="M26" s="43"/>
      <c r="N26" s="43"/>
      <c r="O26" s="43"/>
      <c r="P26" s="43"/>
      <c r="Q26" s="102"/>
      <c r="R26" s="43"/>
    </row>
    <row r="27" spans="1:18" ht="21" customHeight="1">
      <c r="A27" s="40"/>
      <c r="B27" s="82"/>
      <c r="C27" s="87" t="s">
        <v>33</v>
      </c>
      <c r="D27" s="98"/>
      <c r="E27" s="98"/>
      <c r="F27" s="99">
        <v>241954</v>
      </c>
      <c r="G27" s="100"/>
      <c r="H27" s="101">
        <v>60000</v>
      </c>
      <c r="I27" s="99">
        <f>F27+G27-H27</f>
        <v>181954</v>
      </c>
      <c r="J27" s="99">
        <f>I27-Q27</f>
        <v>181954</v>
      </c>
      <c r="K27" s="99"/>
      <c r="L27" s="99">
        <f>J27</f>
        <v>181954</v>
      </c>
      <c r="M27" s="99"/>
      <c r="N27" s="99"/>
      <c r="O27" s="99"/>
      <c r="P27" s="99"/>
      <c r="Q27" s="99"/>
      <c r="R27" s="99"/>
    </row>
    <row r="28" spans="1:18" ht="21.75" customHeight="1">
      <c r="A28" s="76"/>
      <c r="B28" s="78"/>
      <c r="C28" s="88" t="s">
        <v>34</v>
      </c>
      <c r="D28" s="77"/>
      <c r="E28" s="77"/>
      <c r="F28" s="89">
        <v>125224</v>
      </c>
      <c r="G28" s="90"/>
      <c r="H28" s="91">
        <v>5000</v>
      </c>
      <c r="I28" s="89">
        <f>F28+G28-H28</f>
        <v>120224</v>
      </c>
      <c r="J28" s="89">
        <f>I28-Q28</f>
        <v>120224</v>
      </c>
      <c r="K28" s="89"/>
      <c r="L28" s="89">
        <f>J28</f>
        <v>120224</v>
      </c>
      <c r="M28" s="89"/>
      <c r="N28" s="89"/>
      <c r="O28" s="89"/>
      <c r="P28" s="89"/>
      <c r="Q28" s="89"/>
      <c r="R28" s="89"/>
    </row>
    <row r="29" spans="1:18" ht="29.25" customHeight="1">
      <c r="A29" s="121">
        <v>4</v>
      </c>
      <c r="B29" s="122">
        <v>9</v>
      </c>
      <c r="C29" s="123" t="s">
        <v>46</v>
      </c>
      <c r="D29" s="124">
        <v>801</v>
      </c>
      <c r="E29" s="124"/>
      <c r="F29" s="125">
        <v>38269124.72</v>
      </c>
      <c r="G29" s="126">
        <f>SUM(G31:G41)</f>
        <v>16657</v>
      </c>
      <c r="H29" s="127">
        <f>SUM(H31:H41)</f>
        <v>11657</v>
      </c>
      <c r="I29" s="128">
        <f>F29+G29-H29</f>
        <v>38274124.72</v>
      </c>
      <c r="J29" s="125">
        <f>SUM(K29,L29,M29,N29)</f>
        <v>37201124.72</v>
      </c>
      <c r="K29" s="125">
        <f>SUM(K31:K41)</f>
        <v>27902509</v>
      </c>
      <c r="L29" s="125">
        <f>SUM(L31:L41)</f>
        <v>4106118.5400000005</v>
      </c>
      <c r="M29" s="125">
        <f>SUM(M31:M41)</f>
        <v>5122149.18</v>
      </c>
      <c r="N29" s="125">
        <f>SUM(N31:N41)</f>
        <v>70348</v>
      </c>
      <c r="O29" s="125"/>
      <c r="P29" s="125"/>
      <c r="Q29" s="125">
        <f>SUM(Q31:Q41)</f>
        <v>1073000</v>
      </c>
      <c r="R29" s="125">
        <f>SUM(R31:R41)</f>
        <v>1073000</v>
      </c>
    </row>
    <row r="30" spans="1:18" ht="23.25" customHeight="1">
      <c r="A30" s="129"/>
      <c r="B30" s="130"/>
      <c r="C30" s="131" t="s">
        <v>47</v>
      </c>
      <c r="D30" s="132"/>
      <c r="E30" s="133"/>
      <c r="F30" s="134">
        <v>33761.72</v>
      </c>
      <c r="G30" s="135"/>
      <c r="H30" s="136"/>
      <c r="I30" s="137">
        <f aca="true" t="shared" si="0" ref="I30:I42">F30+G30-H30</f>
        <v>33761.72</v>
      </c>
      <c r="J30" s="138">
        <f>I30-Q30</f>
        <v>33761.72</v>
      </c>
      <c r="K30" s="138"/>
      <c r="L30" s="138">
        <f>J30-K30-M30-N30-O30</f>
        <v>33761.72</v>
      </c>
      <c r="M30" s="134"/>
      <c r="N30" s="134"/>
      <c r="O30" s="134"/>
      <c r="P30" s="134"/>
      <c r="Q30" s="134"/>
      <c r="R30" s="134"/>
    </row>
    <row r="31" spans="1:18" ht="23.25" customHeight="1">
      <c r="A31" s="40"/>
      <c r="B31" s="139"/>
      <c r="C31" s="140" t="s">
        <v>48</v>
      </c>
      <c r="D31" s="98"/>
      <c r="E31" s="98">
        <v>80101</v>
      </c>
      <c r="F31" s="141">
        <v>13521641</v>
      </c>
      <c r="G31" s="142"/>
      <c r="H31" s="143"/>
      <c r="I31" s="144">
        <f t="shared" si="0"/>
        <v>13521641</v>
      </c>
      <c r="J31" s="141">
        <f>I31-Q31</f>
        <v>12602641</v>
      </c>
      <c r="K31" s="141">
        <v>11100309</v>
      </c>
      <c r="L31" s="141">
        <f aca="true" t="shared" si="1" ref="L31:L39">J31-K31-M31-N31-O31</f>
        <v>1469895</v>
      </c>
      <c r="M31" s="141"/>
      <c r="N31" s="141">
        <v>32437</v>
      </c>
      <c r="O31" s="141"/>
      <c r="P31" s="141"/>
      <c r="Q31" s="141">
        <v>919000</v>
      </c>
      <c r="R31" s="141">
        <v>919000</v>
      </c>
    </row>
    <row r="32" spans="1:18" ht="25.5" customHeight="1">
      <c r="A32" s="41"/>
      <c r="B32" s="139"/>
      <c r="C32" s="44" t="s">
        <v>49</v>
      </c>
      <c r="D32" s="45"/>
      <c r="E32" s="45">
        <v>80103</v>
      </c>
      <c r="F32" s="43">
        <v>424846</v>
      </c>
      <c r="G32" s="86">
        <v>5000</v>
      </c>
      <c r="H32" s="42"/>
      <c r="I32" s="43">
        <f t="shared" si="0"/>
        <v>429846</v>
      </c>
      <c r="J32" s="43">
        <f aca="true" t="shared" si="2" ref="J32:J38">I32</f>
        <v>429846</v>
      </c>
      <c r="K32" s="43">
        <v>359561</v>
      </c>
      <c r="L32" s="43">
        <f t="shared" si="1"/>
        <v>69971</v>
      </c>
      <c r="M32" s="43"/>
      <c r="N32" s="43">
        <v>314</v>
      </c>
      <c r="O32" s="43"/>
      <c r="P32" s="43"/>
      <c r="Q32" s="43"/>
      <c r="R32" s="43"/>
    </row>
    <row r="33" spans="1:18" ht="24" customHeight="1">
      <c r="A33" s="41"/>
      <c r="B33" s="139"/>
      <c r="C33" s="140" t="s">
        <v>50</v>
      </c>
      <c r="D33" s="98"/>
      <c r="E33" s="98">
        <v>80104</v>
      </c>
      <c r="F33" s="141">
        <v>10838535</v>
      </c>
      <c r="G33" s="302">
        <v>10785</v>
      </c>
      <c r="H33" s="303">
        <v>11657</v>
      </c>
      <c r="I33" s="304">
        <f t="shared" si="0"/>
        <v>10837663</v>
      </c>
      <c r="J33" s="304">
        <f>I33-Q33</f>
        <v>10683663</v>
      </c>
      <c r="K33" s="304">
        <v>6498331</v>
      </c>
      <c r="L33" s="304">
        <f>J33-K33-M33-N33-O33</f>
        <v>866752.9500000002</v>
      </c>
      <c r="M33" s="304">
        <v>3311522.05</v>
      </c>
      <c r="N33" s="304">
        <v>7057</v>
      </c>
      <c r="O33" s="141"/>
      <c r="P33" s="305"/>
      <c r="Q33" s="304">
        <v>154000</v>
      </c>
      <c r="R33" s="304">
        <v>154000</v>
      </c>
    </row>
    <row r="34" spans="1:18" ht="28.5" customHeight="1">
      <c r="A34" s="40"/>
      <c r="B34" s="139"/>
      <c r="C34" s="44" t="s">
        <v>51</v>
      </c>
      <c r="D34" s="45"/>
      <c r="E34" s="45">
        <v>80106</v>
      </c>
      <c r="F34" s="43">
        <v>5300</v>
      </c>
      <c r="G34" s="86"/>
      <c r="H34" s="42"/>
      <c r="I34" s="43">
        <f t="shared" si="0"/>
        <v>5300</v>
      </c>
      <c r="J34" s="43">
        <f>I34-Q34</f>
        <v>5300</v>
      </c>
      <c r="K34" s="43"/>
      <c r="L34" s="43">
        <f>J34-K34-M34-N34-O34</f>
        <v>5300</v>
      </c>
      <c r="M34" s="43"/>
      <c r="N34" s="43"/>
      <c r="O34" s="43"/>
      <c r="P34" s="43"/>
      <c r="Q34" s="43"/>
      <c r="R34" s="43"/>
    </row>
    <row r="35" spans="1:18" s="79" customFormat="1" ht="25.5" customHeight="1">
      <c r="A35" s="41"/>
      <c r="B35" s="139"/>
      <c r="C35" s="145" t="s">
        <v>52</v>
      </c>
      <c r="D35" s="146"/>
      <c r="E35" s="146">
        <v>80110</v>
      </c>
      <c r="F35" s="147">
        <v>8078256</v>
      </c>
      <c r="G35" s="148"/>
      <c r="H35" s="149"/>
      <c r="I35" s="152">
        <f t="shared" si="0"/>
        <v>8078256</v>
      </c>
      <c r="J35" s="152">
        <f>I35-Q35</f>
        <v>8078256</v>
      </c>
      <c r="K35" s="152">
        <v>6864452</v>
      </c>
      <c r="L35" s="152">
        <f>J35-K35-M35-N35-O35</f>
        <v>973971.87</v>
      </c>
      <c r="M35" s="152">
        <v>209792.13</v>
      </c>
      <c r="N35" s="152">
        <v>30040</v>
      </c>
      <c r="O35" s="147"/>
      <c r="P35" s="147"/>
      <c r="Q35" s="147"/>
      <c r="R35" s="147"/>
    </row>
    <row r="36" spans="1:18" s="79" customFormat="1" ht="24" customHeight="1">
      <c r="A36" s="40"/>
      <c r="B36" s="139"/>
      <c r="C36" s="145" t="s">
        <v>53</v>
      </c>
      <c r="D36" s="146"/>
      <c r="E36" s="146">
        <v>80113</v>
      </c>
      <c r="F36" s="147">
        <v>53865</v>
      </c>
      <c r="G36" s="150"/>
      <c r="H36" s="151"/>
      <c r="I36" s="147">
        <f t="shared" si="0"/>
        <v>53865</v>
      </c>
      <c r="J36" s="147">
        <f t="shared" si="2"/>
        <v>53865</v>
      </c>
      <c r="K36" s="147"/>
      <c r="L36" s="147">
        <f t="shared" si="1"/>
        <v>53865</v>
      </c>
      <c r="M36" s="147"/>
      <c r="N36" s="147"/>
      <c r="O36" s="147"/>
      <c r="P36" s="147"/>
      <c r="Q36" s="147"/>
      <c r="R36" s="147"/>
    </row>
    <row r="37" spans="1:18" ht="29.25" customHeight="1">
      <c r="A37" s="40"/>
      <c r="B37" s="139"/>
      <c r="C37" s="145" t="s">
        <v>54</v>
      </c>
      <c r="D37" s="146"/>
      <c r="E37" s="146">
        <v>80146</v>
      </c>
      <c r="F37" s="147">
        <v>113291</v>
      </c>
      <c r="G37" s="150"/>
      <c r="H37" s="151"/>
      <c r="I37" s="147">
        <f t="shared" si="0"/>
        <v>113291</v>
      </c>
      <c r="J37" s="147">
        <f t="shared" si="2"/>
        <v>113291</v>
      </c>
      <c r="K37" s="147"/>
      <c r="L37" s="147">
        <f t="shared" si="1"/>
        <v>113291</v>
      </c>
      <c r="M37" s="147"/>
      <c r="N37" s="147"/>
      <c r="O37" s="147"/>
      <c r="P37" s="147"/>
      <c r="Q37" s="147"/>
      <c r="R37" s="147"/>
    </row>
    <row r="38" spans="1:18" ht="25.5" customHeight="1">
      <c r="A38" s="41"/>
      <c r="B38" s="139"/>
      <c r="C38" s="44" t="s">
        <v>55</v>
      </c>
      <c r="D38" s="45"/>
      <c r="E38" s="45">
        <v>80148</v>
      </c>
      <c r="F38" s="43">
        <v>777779</v>
      </c>
      <c r="G38" s="86"/>
      <c r="H38" s="42"/>
      <c r="I38" s="43">
        <f t="shared" si="0"/>
        <v>777779</v>
      </c>
      <c r="J38" s="43">
        <f t="shared" si="2"/>
        <v>777779</v>
      </c>
      <c r="K38" s="43">
        <v>749147</v>
      </c>
      <c r="L38" s="43">
        <f t="shared" si="1"/>
        <v>28132</v>
      </c>
      <c r="M38" s="43"/>
      <c r="N38" s="43">
        <v>500</v>
      </c>
      <c r="O38" s="43"/>
      <c r="P38" s="43"/>
      <c r="Q38" s="43"/>
      <c r="R38" s="43"/>
    </row>
    <row r="39" spans="1:18" ht="77.25" customHeight="1">
      <c r="A39" s="41"/>
      <c r="B39" s="139"/>
      <c r="C39" s="145" t="s">
        <v>56</v>
      </c>
      <c r="D39" s="146"/>
      <c r="E39" s="146">
        <v>80149</v>
      </c>
      <c r="F39" s="147">
        <v>1905332</v>
      </c>
      <c r="G39" s="150"/>
      <c r="H39" s="151"/>
      <c r="I39" s="147">
        <f t="shared" si="0"/>
        <v>1905332</v>
      </c>
      <c r="J39" s="147">
        <f>I39</f>
        <v>1905332</v>
      </c>
      <c r="K39" s="147">
        <v>271762</v>
      </c>
      <c r="L39" s="147">
        <f t="shared" si="1"/>
        <v>32735</v>
      </c>
      <c r="M39" s="147">
        <v>1600835</v>
      </c>
      <c r="N39" s="147"/>
      <c r="O39" s="147"/>
      <c r="P39" s="147"/>
      <c r="Q39" s="147"/>
      <c r="R39" s="147"/>
    </row>
    <row r="40" spans="1:18" ht="93" customHeight="1">
      <c r="A40" s="41"/>
      <c r="B40" s="139"/>
      <c r="C40" s="44" t="s">
        <v>57</v>
      </c>
      <c r="D40" s="45"/>
      <c r="E40" s="45">
        <v>80150</v>
      </c>
      <c r="F40" s="43">
        <v>2299535</v>
      </c>
      <c r="G40" s="86"/>
      <c r="H40" s="42"/>
      <c r="I40" s="43">
        <f t="shared" si="0"/>
        <v>2299535</v>
      </c>
      <c r="J40" s="43">
        <f>I40</f>
        <v>2299535</v>
      </c>
      <c r="K40" s="43">
        <v>2055747</v>
      </c>
      <c r="L40" s="43">
        <f>J40-K40-M40-N40-O40</f>
        <v>243788</v>
      </c>
      <c r="M40" s="43"/>
      <c r="N40" s="43"/>
      <c r="O40" s="43"/>
      <c r="P40" s="43"/>
      <c r="Q40" s="43"/>
      <c r="R40" s="43"/>
    </row>
    <row r="41" spans="1:18" ht="22.5" customHeight="1">
      <c r="A41" s="41"/>
      <c r="B41" s="139"/>
      <c r="C41" s="145" t="s">
        <v>23</v>
      </c>
      <c r="D41" s="146"/>
      <c r="E41" s="146">
        <v>80195</v>
      </c>
      <c r="F41" s="152">
        <v>250744.72</v>
      </c>
      <c r="G41" s="148">
        <v>872</v>
      </c>
      <c r="H41" s="149"/>
      <c r="I41" s="152">
        <f t="shared" si="0"/>
        <v>251616.72</v>
      </c>
      <c r="J41" s="152">
        <f>I41</f>
        <v>251616.72</v>
      </c>
      <c r="K41" s="152">
        <v>3200</v>
      </c>
      <c r="L41" s="152">
        <f>J41-K41-M41-N41-O41</f>
        <v>248416.72</v>
      </c>
      <c r="M41" s="152"/>
      <c r="N41" s="147"/>
      <c r="O41" s="147"/>
      <c r="P41" s="147"/>
      <c r="Q41" s="147"/>
      <c r="R41" s="147"/>
    </row>
    <row r="42" spans="1:18" ht="24.75" customHeight="1">
      <c r="A42" s="46"/>
      <c r="B42" s="153"/>
      <c r="C42" s="154" t="s">
        <v>24</v>
      </c>
      <c r="D42" s="155"/>
      <c r="E42" s="155"/>
      <c r="F42" s="156">
        <v>33761.72</v>
      </c>
      <c r="G42" s="157"/>
      <c r="H42" s="158"/>
      <c r="I42" s="156">
        <f t="shared" si="0"/>
        <v>33761.72</v>
      </c>
      <c r="J42" s="156">
        <f>I42-Q42</f>
        <v>33761.72</v>
      </c>
      <c r="K42" s="156"/>
      <c r="L42" s="159">
        <f>J42-K42-M42-N42-O42</f>
        <v>33761.72</v>
      </c>
      <c r="M42" s="156"/>
      <c r="N42" s="160"/>
      <c r="O42" s="160"/>
      <c r="P42" s="160"/>
      <c r="Q42" s="160"/>
      <c r="R42" s="160"/>
    </row>
    <row r="43" spans="1:18" s="83" customFormat="1" ht="27.75" customHeight="1" thickBot="1">
      <c r="A43" s="203" t="s">
        <v>27</v>
      </c>
      <c r="B43" s="204"/>
      <c r="C43" s="204"/>
      <c r="D43" s="204"/>
      <c r="E43" s="205"/>
      <c r="F43" s="34">
        <v>79119379.41</v>
      </c>
      <c r="G43" s="35">
        <f>SUM(G25,G19,G29,G14)</f>
        <v>76657</v>
      </c>
      <c r="H43" s="33">
        <f>SUM(H25,H19,H29,H14)</f>
        <v>76657</v>
      </c>
      <c r="I43" s="36">
        <f>F43+G43-H43</f>
        <v>79119379.41</v>
      </c>
      <c r="J43" s="37">
        <f>I43-Q43</f>
        <v>66862249.41</v>
      </c>
      <c r="K43" s="37">
        <v>40733673</v>
      </c>
      <c r="L43" s="37">
        <f>J43-K43-M43-N43-O43-P43</f>
        <v>15719225.479999999</v>
      </c>
      <c r="M43" s="37">
        <v>7330810.76</v>
      </c>
      <c r="N43" s="37">
        <v>2051539</v>
      </c>
      <c r="O43" s="37">
        <v>980000</v>
      </c>
      <c r="P43" s="37">
        <v>47001.17</v>
      </c>
      <c r="Q43" s="37">
        <v>12257130</v>
      </c>
      <c r="R43" s="37">
        <v>12021630</v>
      </c>
    </row>
    <row r="44" spans="1:18" ht="27.75" customHeight="1" thickBot="1" thickTop="1">
      <c r="A44" s="206" t="s">
        <v>24</v>
      </c>
      <c r="B44" s="207"/>
      <c r="C44" s="207"/>
      <c r="D44" s="207"/>
      <c r="E44" s="208"/>
      <c r="F44" s="54">
        <v>647221.72</v>
      </c>
      <c r="G44" s="55"/>
      <c r="H44" s="56"/>
      <c r="I44" s="57">
        <f>F44+G44-H44</f>
        <v>647221.72</v>
      </c>
      <c r="J44" s="58">
        <f>I44-Q44</f>
        <v>71291.71999999997</v>
      </c>
      <c r="K44" s="58">
        <v>31313.8</v>
      </c>
      <c r="L44" s="59">
        <f>J44-K44-M44-N44-O44</f>
        <v>39977.91999999997</v>
      </c>
      <c r="M44" s="58"/>
      <c r="N44" s="58"/>
      <c r="O44" s="58"/>
      <c r="P44" s="58"/>
      <c r="Q44" s="58">
        <v>575930</v>
      </c>
      <c r="R44" s="58">
        <v>575930</v>
      </c>
    </row>
    <row r="45" spans="1:18" s="83" customFormat="1" ht="30.75" customHeight="1" thickTop="1">
      <c r="A45" s="161" t="s">
        <v>58</v>
      </c>
      <c r="B45" s="162"/>
      <c r="C45" s="213" t="s">
        <v>59</v>
      </c>
      <c r="D45" s="213"/>
      <c r="E45" s="213"/>
      <c r="F45" s="213"/>
      <c r="G45" s="213"/>
      <c r="H45" s="213"/>
      <c r="I45" s="213"/>
      <c r="J45" s="213"/>
      <c r="K45" s="213"/>
      <c r="L45" s="213"/>
      <c r="M45" s="213"/>
      <c r="N45" s="213"/>
      <c r="O45" s="213"/>
      <c r="P45" s="213"/>
      <c r="Q45" s="213"/>
      <c r="R45" s="214"/>
    </row>
    <row r="46" spans="1:18" s="83" customFormat="1" ht="30.75" customHeight="1">
      <c r="A46" s="165">
        <v>1</v>
      </c>
      <c r="B46" s="166">
        <v>4</v>
      </c>
      <c r="C46" s="167" t="s">
        <v>61</v>
      </c>
      <c r="D46" s="166">
        <v>852</v>
      </c>
      <c r="E46" s="167"/>
      <c r="F46" s="168">
        <v>102871</v>
      </c>
      <c r="G46" s="164">
        <f>SUM(G47:G50)</f>
        <v>99</v>
      </c>
      <c r="H46" s="163"/>
      <c r="I46" s="169">
        <f>SUM(F46+G46-H46)</f>
        <v>102970</v>
      </c>
      <c r="J46" s="125">
        <f>SUM(K46,L46,M46,N46)</f>
        <v>102970</v>
      </c>
      <c r="K46" s="168">
        <f>SUM(K47:K49)</f>
        <v>101000</v>
      </c>
      <c r="L46" s="168">
        <f>SUM(L47:L49,)</f>
        <v>19</v>
      </c>
      <c r="M46" s="168"/>
      <c r="N46" s="168">
        <f>SUM(N47:N50)</f>
        <v>1951</v>
      </c>
      <c r="O46" s="170"/>
      <c r="P46" s="170"/>
      <c r="Q46" s="171"/>
      <c r="R46" s="170"/>
    </row>
    <row r="47" spans="1:18" ht="104.25" customHeight="1">
      <c r="A47" s="172"/>
      <c r="B47" s="172"/>
      <c r="C47" s="172" t="s">
        <v>62</v>
      </c>
      <c r="D47" s="172"/>
      <c r="E47" s="306">
        <v>85213</v>
      </c>
      <c r="F47" s="307">
        <v>51000</v>
      </c>
      <c r="G47" s="308"/>
      <c r="H47" s="309"/>
      <c r="I47" s="310">
        <f aca="true" t="shared" si="3" ref="I47:I53">F47+G47-H47</f>
        <v>51000</v>
      </c>
      <c r="J47" s="311">
        <f aca="true" t="shared" si="4" ref="J47:J53">I47-Q47</f>
        <v>51000</v>
      </c>
      <c r="K47" s="312">
        <f>J47</f>
        <v>51000</v>
      </c>
      <c r="L47" s="312"/>
      <c r="M47" s="312"/>
      <c r="N47" s="312"/>
      <c r="O47" s="312"/>
      <c r="P47" s="312"/>
      <c r="Q47" s="312"/>
      <c r="R47" s="312"/>
    </row>
    <row r="48" spans="1:18" ht="21.75" customHeight="1">
      <c r="A48" s="172"/>
      <c r="B48" s="172"/>
      <c r="C48" s="173" t="s">
        <v>63</v>
      </c>
      <c r="D48" s="173"/>
      <c r="E48" s="174">
        <v>85215</v>
      </c>
      <c r="F48" s="175">
        <v>871</v>
      </c>
      <c r="G48" s="176">
        <v>99</v>
      </c>
      <c r="H48" s="177"/>
      <c r="I48" s="178">
        <f t="shared" si="3"/>
        <v>970</v>
      </c>
      <c r="J48" s="179">
        <f t="shared" si="4"/>
        <v>970</v>
      </c>
      <c r="K48" s="180"/>
      <c r="L48" s="179">
        <f>J48-K48-M48-N48-O48</f>
        <v>19</v>
      </c>
      <c r="M48" s="180"/>
      <c r="N48" s="180">
        <v>951</v>
      </c>
      <c r="O48" s="180"/>
      <c r="P48" s="180"/>
      <c r="Q48" s="180"/>
      <c r="R48" s="180"/>
    </row>
    <row r="49" spans="1:18" ht="32.25" customHeight="1">
      <c r="A49" s="172"/>
      <c r="B49" s="172"/>
      <c r="C49" s="181" t="s">
        <v>64</v>
      </c>
      <c r="D49" s="181"/>
      <c r="E49" s="182">
        <v>85228</v>
      </c>
      <c r="F49" s="183">
        <v>50000</v>
      </c>
      <c r="G49" s="184"/>
      <c r="H49" s="185"/>
      <c r="I49" s="186">
        <f t="shared" si="3"/>
        <v>50000</v>
      </c>
      <c r="J49" s="187">
        <f t="shared" si="4"/>
        <v>50000</v>
      </c>
      <c r="K49" s="188">
        <v>50000</v>
      </c>
      <c r="L49" s="188"/>
      <c r="M49" s="188"/>
      <c r="N49" s="188"/>
      <c r="O49" s="188"/>
      <c r="P49" s="188"/>
      <c r="Q49" s="188"/>
      <c r="R49" s="188"/>
    </row>
    <row r="50" spans="1:18" ht="21.75" customHeight="1">
      <c r="A50" s="172"/>
      <c r="B50" s="172"/>
      <c r="C50" s="173" t="s">
        <v>65</v>
      </c>
      <c r="D50" s="173"/>
      <c r="E50" s="174">
        <v>85231</v>
      </c>
      <c r="F50" s="175">
        <v>1000</v>
      </c>
      <c r="G50" s="176"/>
      <c r="H50" s="177"/>
      <c r="I50" s="178">
        <f>F50+G50-H50</f>
        <v>1000</v>
      </c>
      <c r="J50" s="179">
        <f>I50-Q50</f>
        <v>1000</v>
      </c>
      <c r="K50" s="180"/>
      <c r="L50" s="179"/>
      <c r="M50" s="180"/>
      <c r="N50" s="180">
        <v>1000</v>
      </c>
      <c r="O50" s="180"/>
      <c r="P50" s="180"/>
      <c r="Q50" s="180"/>
      <c r="R50" s="180"/>
    </row>
    <row r="51" spans="1:18" ht="24" customHeight="1" thickBot="1">
      <c r="A51" s="215" t="s">
        <v>60</v>
      </c>
      <c r="B51" s="216"/>
      <c r="C51" s="216"/>
      <c r="D51" s="216"/>
      <c r="E51" s="217"/>
      <c r="F51" s="189">
        <v>29896047.63</v>
      </c>
      <c r="G51" s="190">
        <f>SUM(G46)</f>
        <v>99</v>
      </c>
      <c r="H51" s="191"/>
      <c r="I51" s="192">
        <f t="shared" si="3"/>
        <v>29896146.63</v>
      </c>
      <c r="J51" s="193">
        <f t="shared" si="4"/>
        <v>29896146.63</v>
      </c>
      <c r="K51" s="194">
        <v>1229036.52</v>
      </c>
      <c r="L51" s="195">
        <f>J51-K51-M51-N51-O51-P51</f>
        <v>86486.1099999994</v>
      </c>
      <c r="M51" s="196"/>
      <c r="N51" s="194">
        <v>28580624</v>
      </c>
      <c r="O51" s="194"/>
      <c r="P51" s="194"/>
      <c r="Q51" s="194"/>
      <c r="R51" s="194"/>
    </row>
    <row r="52" spans="1:18" ht="22.5" customHeight="1" thickBot="1" thickTop="1">
      <c r="A52" s="219" t="s">
        <v>18</v>
      </c>
      <c r="B52" s="220"/>
      <c r="C52" s="220"/>
      <c r="D52" s="220"/>
      <c r="E52" s="221"/>
      <c r="F52" s="92">
        <v>110777345.04</v>
      </c>
      <c r="G52" s="93">
        <f>SUM(G43,G51)</f>
        <v>76756</v>
      </c>
      <c r="H52" s="94">
        <f>SUM(H43,H51)</f>
        <v>76657</v>
      </c>
      <c r="I52" s="95">
        <f t="shared" si="3"/>
        <v>110777444.04</v>
      </c>
      <c r="J52" s="96">
        <f t="shared" si="4"/>
        <v>96980314.04</v>
      </c>
      <c r="K52" s="96">
        <v>42086627.52</v>
      </c>
      <c r="L52" s="97">
        <f>J52-K52-M52-N52-O52-P52</f>
        <v>15805711.590000005</v>
      </c>
      <c r="M52" s="96">
        <v>7428810.76</v>
      </c>
      <c r="N52" s="96">
        <v>30632163</v>
      </c>
      <c r="O52" s="96">
        <v>980000</v>
      </c>
      <c r="P52" s="96">
        <v>47001.17</v>
      </c>
      <c r="Q52" s="96">
        <v>13797130</v>
      </c>
      <c r="R52" s="96">
        <v>12061630</v>
      </c>
    </row>
    <row r="53" spans="1:18" ht="23.25" customHeight="1" thickBot="1" thickTop="1">
      <c r="A53" s="199" t="s">
        <v>24</v>
      </c>
      <c r="B53" s="200"/>
      <c r="C53" s="200"/>
      <c r="D53" s="200"/>
      <c r="E53" s="201"/>
      <c r="F53" s="47">
        <v>647221.72</v>
      </c>
      <c r="G53" s="48"/>
      <c r="H53" s="49"/>
      <c r="I53" s="50">
        <f t="shared" si="3"/>
        <v>647221.72</v>
      </c>
      <c r="J53" s="51">
        <f t="shared" si="4"/>
        <v>71291.71999999997</v>
      </c>
      <c r="K53" s="51">
        <f>SUM(K44)</f>
        <v>31313.8</v>
      </c>
      <c r="L53" s="51">
        <f>SUM(L44)</f>
        <v>39977.91999999997</v>
      </c>
      <c r="M53" s="38"/>
      <c r="N53" s="38"/>
      <c r="O53" s="38"/>
      <c r="P53" s="51"/>
      <c r="Q53" s="51">
        <f>SUM(Q44)</f>
        <v>575930</v>
      </c>
      <c r="R53" s="51">
        <f>SUM(R44)</f>
        <v>575930</v>
      </c>
    </row>
    <row r="54" spans="1:18" ht="21.75" customHeight="1" thickTop="1">
      <c r="A54" s="13"/>
      <c r="B54" s="13"/>
      <c r="C54" s="13"/>
      <c r="D54" s="13"/>
      <c r="E54" s="13"/>
      <c r="F54" s="13"/>
      <c r="G54" s="13"/>
      <c r="H54" s="13"/>
      <c r="I54" s="14"/>
      <c r="J54" s="15"/>
      <c r="K54" s="14"/>
      <c r="L54" s="14"/>
      <c r="M54" s="14"/>
      <c r="N54" s="14"/>
      <c r="O54" s="14"/>
      <c r="P54" s="14"/>
      <c r="Q54" s="14"/>
      <c r="R54" s="14"/>
    </row>
    <row r="55" spans="1:18" ht="24" customHeight="1">
      <c r="A55" s="4"/>
      <c r="B55" s="4"/>
      <c r="C55" s="5" t="s">
        <v>12</v>
      </c>
      <c r="D55" s="5"/>
      <c r="E55" s="5"/>
      <c r="F55" s="5"/>
      <c r="G55" s="5"/>
      <c r="H55" s="5"/>
      <c r="I55" s="7"/>
      <c r="J55" s="7"/>
      <c r="K55" s="5"/>
      <c r="L55" s="5"/>
      <c r="M55" s="202" t="s">
        <v>40</v>
      </c>
      <c r="N55" s="202"/>
      <c r="O55" s="202"/>
      <c r="P55" s="202"/>
      <c r="Q55" s="202"/>
      <c r="R55" s="202"/>
    </row>
    <row r="56" spans="1:18" s="83" customFormat="1" ht="30.75" customHeight="1">
      <c r="A56" s="1"/>
      <c r="B56" s="1"/>
      <c r="C56" s="1"/>
      <c r="D56" s="1"/>
      <c r="E56" s="1"/>
      <c r="F56" s="1"/>
      <c r="G56" s="1"/>
      <c r="H56" s="1"/>
      <c r="I56" s="2"/>
      <c r="J56" s="2"/>
      <c r="K56" s="2"/>
      <c r="L56" s="2"/>
      <c r="M56" s="218" t="s">
        <v>41</v>
      </c>
      <c r="N56" s="218"/>
      <c r="O56" s="218"/>
      <c r="P56" s="218"/>
      <c r="Q56" s="218"/>
      <c r="R56" s="218"/>
    </row>
    <row r="57" ht="35.25" customHeight="1"/>
    <row r="58" ht="24" customHeight="1"/>
    <row r="59" ht="24.75" customHeight="1"/>
    <row r="60" ht="22.5" customHeight="1"/>
    <row r="61" ht="22.5" customHeight="1"/>
    <row r="62" ht="21.75" customHeight="1"/>
    <row r="63" ht="22.5" customHeight="1"/>
    <row r="64" ht="22.5" customHeight="1"/>
    <row r="65" ht="23.25" customHeight="1"/>
    <row r="66" ht="23.25" customHeight="1"/>
    <row r="67" ht="23.25" customHeight="1"/>
    <row r="68" ht="23.25" customHeight="1"/>
    <row r="69" ht="27.75" customHeight="1"/>
    <row r="70" ht="27" customHeight="1"/>
    <row r="71" ht="27" customHeight="1"/>
    <row r="72" ht="27" customHeight="1"/>
    <row r="73" ht="29.25" customHeight="1"/>
    <row r="74" ht="29.25" customHeight="1"/>
    <row r="75" ht="23.25" customHeight="1"/>
    <row r="76" ht="29.25" customHeight="1"/>
    <row r="77" ht="30.75" customHeight="1"/>
  </sheetData>
  <sheetProtection/>
  <mergeCells count="30">
    <mergeCell ref="O1:R1"/>
    <mergeCell ref="I8:R8"/>
    <mergeCell ref="G9:G11"/>
    <mergeCell ref="F8:F11"/>
    <mergeCell ref="A6:R6"/>
    <mergeCell ref="K10:P10"/>
    <mergeCell ref="J10:J11"/>
    <mergeCell ref="Q9:Q11"/>
    <mergeCell ref="C8:C11"/>
    <mergeCell ref="I9:I11"/>
    <mergeCell ref="M56:R56"/>
    <mergeCell ref="A52:E52"/>
    <mergeCell ref="C7:R7"/>
    <mergeCell ref="G8:H8"/>
    <mergeCell ref="J9:P9"/>
    <mergeCell ref="H9:H11"/>
    <mergeCell ref="C13:R13"/>
    <mergeCell ref="A8:A11"/>
    <mergeCell ref="B8:B11"/>
    <mergeCell ref="D10:D11"/>
    <mergeCell ref="E10:E11"/>
    <mergeCell ref="A53:E53"/>
    <mergeCell ref="M55:R55"/>
    <mergeCell ref="A43:E43"/>
    <mergeCell ref="A44:E44"/>
    <mergeCell ref="D8:E9"/>
    <mergeCell ref="C45:R45"/>
    <mergeCell ref="A51:E51"/>
    <mergeCell ref="A16:A17"/>
    <mergeCell ref="B16:B17"/>
  </mergeCells>
  <printOptions horizontalCentered="1"/>
  <pageMargins left="0.7086614173228347" right="0.7086614173228347" top="0.984251968503937" bottom="0.7086614173228347" header="0.5511811023622047" footer="0.5118110236220472"/>
  <pageSetup horizontalDpi="600" verticalDpi="600" orientation="landscape" paperSize="9" scale="85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ZZZ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Iwona</cp:lastModifiedBy>
  <cp:lastPrinted>2017-07-12T11:37:02Z</cp:lastPrinted>
  <dcterms:created xsi:type="dcterms:W3CDTF">2001-11-06T11:44:28Z</dcterms:created>
  <dcterms:modified xsi:type="dcterms:W3CDTF">2017-07-12T11:37:25Z</dcterms:modified>
  <cp:category/>
  <cp:version/>
  <cp:contentType/>
  <cp:contentStatus/>
</cp:coreProperties>
</file>