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'Arkusz1'!$3:$6</definedName>
  </definedNames>
  <calcPr fullCalcOnLoad="1"/>
</workbook>
</file>

<file path=xl/sharedStrings.xml><?xml version="1.0" encoding="utf-8"?>
<sst xmlns="http://schemas.openxmlformats.org/spreadsheetml/2006/main" count="38" uniqueCount="38">
  <si>
    <t>Przedszkola niepubliczne</t>
  </si>
  <si>
    <t>Komisje egzaminacyjne</t>
  </si>
  <si>
    <t>Dowożenie uczniów</t>
  </si>
  <si>
    <t>subwencja</t>
  </si>
  <si>
    <t>budżet</t>
  </si>
  <si>
    <t>wg źródeł finansowania</t>
  </si>
  <si>
    <t xml:space="preserve"> wg rozdziałów</t>
  </si>
  <si>
    <t>Lp.</t>
  </si>
  <si>
    <t>Nazwa jednostki</t>
  </si>
  <si>
    <t xml:space="preserve">Nakłady łączne </t>
  </si>
  <si>
    <t>śr. z Unii</t>
  </si>
  <si>
    <t>Szkoła Podstawowa Nr 5</t>
  </si>
  <si>
    <t>Przedszkole Nr 1</t>
  </si>
  <si>
    <t>Przedszkole Nr 2</t>
  </si>
  <si>
    <t>Przedszkole Nr 3</t>
  </si>
  <si>
    <t>Przedszkole Nr 4</t>
  </si>
  <si>
    <t>Przedszkole Nr 7</t>
  </si>
  <si>
    <t>Ogółem</t>
  </si>
  <si>
    <t>Zespół Szkolno - Przedszkolny</t>
  </si>
  <si>
    <t>dotacja</t>
  </si>
  <si>
    <t>Zakup usług od innych jst</t>
  </si>
  <si>
    <t>Razem              /kol. 3 -18/</t>
  </si>
  <si>
    <t>Razem              /kol. 20 -23/</t>
  </si>
  <si>
    <r>
      <t xml:space="preserve">Ogółem  </t>
    </r>
    <r>
      <rPr>
        <sz val="9"/>
        <rFont val="Times New Roman"/>
        <family val="1"/>
      </rPr>
      <t xml:space="preserve">        </t>
    </r>
    <r>
      <rPr>
        <sz val="8"/>
        <rFont val="Times New Roman"/>
        <family val="1"/>
      </rPr>
      <t xml:space="preserve"> /kol. 19 = 24/</t>
    </r>
  </si>
  <si>
    <t>Nakłady na "oświatę" publiczną i niepubliczną założone w projekcie budżetu 2018 roku</t>
  </si>
  <si>
    <t>1. Szkoły podstawowe</t>
  </si>
  <si>
    <t>Szkoła Podstawowa Nr 2</t>
  </si>
  <si>
    <t>Szkoła Podstawowa Nr 3</t>
  </si>
  <si>
    <t>Szkoła Podstawowa Nr 4</t>
  </si>
  <si>
    <t>2. Zespoły</t>
  </si>
  <si>
    <t>3. Przedszkola miejskie</t>
  </si>
  <si>
    <t>Szkoły niepubliczne</t>
  </si>
  <si>
    <t>Termomodernizacja budynku Szkoły Podstawowej Nr 5 w Łukowie</t>
  </si>
  <si>
    <t>4. Pozostałe wydatki</t>
  </si>
  <si>
    <t>Dotacja - edukacja publiczna</t>
  </si>
  <si>
    <t>Rezerwa celowa - na indywidualne nauczanie, nagrody dla pracowników oświaty i inne nieprzewidziane wydatki wynosi 328.000 zł</t>
  </si>
  <si>
    <t>Łączne nakłady na oświatę publiczną i niepubliczną w budżecie miasta Łuków na rok 2018 wynoszą 42.586.375 zł</t>
  </si>
  <si>
    <t>Udział w zrównoważonych wydatkach budżetu 34,51 %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</si>
</sst>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62">
    <font>
      <sz val="10"/>
      <name val="Arial CE"/>
      <family val="0"/>
    </font>
    <font>
      <sz val="9"/>
      <name val="Arial CE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.5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E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0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hair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5" fillId="33" borderId="13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5" fillId="33" borderId="16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3" fillId="0" borderId="18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3" fontId="6" fillId="0" borderId="19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5" fillId="33" borderId="24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3" fontId="5" fillId="33" borderId="17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8" xfId="0" applyNumberFormat="1" applyFont="1" applyBorder="1" applyAlignment="1" quotePrefix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17" xfId="0" applyNumberFormat="1" applyFont="1" applyBorder="1" applyAlignment="1" quotePrefix="1">
      <alignment vertical="center"/>
    </xf>
    <xf numFmtId="0" fontId="3" fillId="0" borderId="18" xfId="0" applyFont="1" applyBorder="1" applyAlignment="1">
      <alignment horizontal="left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3" fontId="56" fillId="0" borderId="0" xfId="0" applyNumberFormat="1" applyFont="1" applyAlignment="1">
      <alignment/>
    </xf>
    <xf numFmtId="3" fontId="58" fillId="0" borderId="16" xfId="0" applyNumberFormat="1" applyFont="1" applyBorder="1" applyAlignment="1">
      <alignment vertical="center"/>
    </xf>
    <xf numFmtId="3" fontId="59" fillId="0" borderId="16" xfId="0" applyNumberFormat="1" applyFont="1" applyBorder="1" applyAlignment="1">
      <alignment vertical="center"/>
    </xf>
    <xf numFmtId="3" fontId="58" fillId="0" borderId="17" xfId="0" applyNumberFormat="1" applyFont="1" applyBorder="1" applyAlignment="1">
      <alignment vertical="center"/>
    </xf>
    <xf numFmtId="3" fontId="59" fillId="0" borderId="17" xfId="0" applyNumberFormat="1" applyFont="1" applyBorder="1" applyAlignment="1">
      <alignment vertical="center"/>
    </xf>
    <xf numFmtId="3" fontId="58" fillId="0" borderId="18" xfId="0" applyNumberFormat="1" applyFont="1" applyBorder="1" applyAlignment="1">
      <alignment vertical="center"/>
    </xf>
    <xf numFmtId="3" fontId="60" fillId="0" borderId="0" xfId="0" applyNumberFormat="1" applyFont="1" applyBorder="1" applyAlignment="1">
      <alignment horizontal="right" vertical="center" wrapText="1"/>
    </xf>
    <xf numFmtId="3" fontId="59" fillId="0" borderId="18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5" fillId="33" borderId="33" xfId="0" applyNumberFormat="1" applyFont="1" applyFill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3" fillId="0" borderId="19" xfId="0" applyNumberFormat="1" applyFont="1" applyBorder="1" applyAlignment="1" quotePrefix="1">
      <alignment vertical="center"/>
    </xf>
    <xf numFmtId="3" fontId="3" fillId="0" borderId="35" xfId="0" applyNumberFormat="1" applyFont="1" applyBorder="1" applyAlignment="1">
      <alignment vertical="center"/>
    </xf>
    <xf numFmtId="3" fontId="5" fillId="33" borderId="36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0" fontId="5" fillId="33" borderId="37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 vertical="center"/>
    </xf>
    <xf numFmtId="3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3" fillId="0" borderId="13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13" xfId="0" applyNumberFormat="1" applyFont="1" applyBorder="1" applyAlignment="1" quotePrefix="1">
      <alignment vertical="center"/>
    </xf>
    <xf numFmtId="3" fontId="3" fillId="0" borderId="28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10" fillId="0" borderId="17" xfId="0" applyNumberFormat="1" applyFont="1" applyBorder="1" applyAlignment="1">
      <alignment vertical="center"/>
    </xf>
    <xf numFmtId="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3" fontId="59" fillId="0" borderId="0" xfId="0" applyNumberFormat="1" applyFont="1" applyAlignment="1">
      <alignment/>
    </xf>
    <xf numFmtId="0" fontId="61" fillId="0" borderId="0" xfId="0" applyFont="1" applyAlignment="1">
      <alignment/>
    </xf>
    <xf numFmtId="3" fontId="13" fillId="0" borderId="41" xfId="0" applyNumberFormat="1" applyFont="1" applyBorder="1" applyAlignment="1">
      <alignment vertical="center"/>
    </xf>
    <xf numFmtId="3" fontId="9" fillId="33" borderId="28" xfId="0" applyNumberFormat="1" applyFont="1" applyFill="1" applyBorder="1" applyAlignment="1">
      <alignment vertical="center"/>
    </xf>
    <xf numFmtId="0" fontId="3" fillId="0" borderId="0" xfId="0" applyFont="1" applyAlignment="1">
      <alignment textRotation="180"/>
    </xf>
    <xf numFmtId="0" fontId="14" fillId="0" borderId="0" xfId="0" applyFont="1" applyBorder="1" applyAlignment="1">
      <alignment horizontal="left"/>
    </xf>
    <xf numFmtId="3" fontId="9" fillId="33" borderId="11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vertical="center"/>
    </xf>
    <xf numFmtId="3" fontId="5" fillId="33" borderId="23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11" xfId="0" applyNumberFormat="1" applyFont="1" applyBorder="1" applyAlignment="1" quotePrefix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9" fillId="33" borderId="38" xfId="0" applyNumberFormat="1" applyFont="1" applyFill="1" applyBorder="1" applyAlignment="1">
      <alignment horizontal="right" vertical="center" wrapText="1"/>
    </xf>
    <xf numFmtId="0" fontId="9" fillId="33" borderId="38" xfId="0" applyFont="1" applyFill="1" applyBorder="1" applyAlignment="1">
      <alignment horizontal="left" vertical="center"/>
    </xf>
    <xf numFmtId="3" fontId="9" fillId="33" borderId="37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horizontal="right" vertical="center" wrapText="1"/>
    </xf>
    <xf numFmtId="3" fontId="9" fillId="33" borderId="40" xfId="0" applyNumberFormat="1" applyFont="1" applyFill="1" applyBorder="1" applyAlignment="1">
      <alignment horizontal="right" vertical="center" wrapText="1"/>
    </xf>
    <xf numFmtId="3" fontId="9" fillId="33" borderId="40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42" xfId="0" applyNumberFormat="1" applyFont="1" applyBorder="1" applyAlignment="1">
      <alignment vertical="center"/>
    </xf>
    <xf numFmtId="3" fontId="13" fillId="0" borderId="43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33" borderId="41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33" borderId="12" xfId="0" applyFont="1" applyFill="1" applyBorder="1" applyAlignment="1">
      <alignment vertical="center"/>
    </xf>
    <xf numFmtId="0" fontId="0" fillId="0" borderId="23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/>
    </xf>
    <xf numFmtId="0" fontId="3" fillId="0" borderId="48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3" fillId="0" borderId="48" xfId="0" applyFont="1" applyBorder="1" applyAlignment="1">
      <alignment vertical="center" wrapText="1"/>
    </xf>
    <xf numFmtId="0" fontId="1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14" fillId="0" borderId="49" xfId="0" applyFont="1" applyBorder="1" applyAlignment="1">
      <alignment horizontal="left" wrapText="1"/>
    </xf>
    <xf numFmtId="0" fontId="3" fillId="0" borderId="4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10" fillId="0" borderId="48" xfId="0" applyFont="1" applyBorder="1" applyAlignment="1">
      <alignment vertical="center" wrapText="1"/>
    </xf>
    <xf numFmtId="0" fontId="10" fillId="0" borderId="26" xfId="0" applyFont="1" applyBorder="1" applyAlignment="1">
      <alignment/>
    </xf>
    <xf numFmtId="0" fontId="13" fillId="0" borderId="50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10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5" fillId="33" borderId="51" xfId="0" applyFont="1" applyFill="1" applyBorder="1" applyAlignment="1">
      <alignment vertical="center" wrapText="1"/>
    </xf>
    <xf numFmtId="0" fontId="0" fillId="0" borderId="38" xfId="0" applyFont="1" applyBorder="1" applyAlignment="1">
      <alignment/>
    </xf>
    <xf numFmtId="0" fontId="3" fillId="0" borderId="42" xfId="0" applyFont="1" applyBorder="1" applyAlignment="1">
      <alignment vertical="center" wrapText="1"/>
    </xf>
    <xf numFmtId="0" fontId="1" fillId="0" borderId="24" xfId="0" applyFont="1" applyBorder="1" applyAlignment="1">
      <alignment/>
    </xf>
    <xf numFmtId="0" fontId="3" fillId="0" borderId="42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3" fillId="0" borderId="30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5" fillId="33" borderId="38" xfId="0" applyFont="1" applyFill="1" applyBorder="1" applyAlignment="1">
      <alignment vertical="center" wrapText="1"/>
    </xf>
    <xf numFmtId="0" fontId="0" fillId="0" borderId="29" xfId="0" applyFont="1" applyBorder="1" applyAlignment="1">
      <alignment/>
    </xf>
    <xf numFmtId="0" fontId="8" fillId="0" borderId="5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vertical="center"/>
    </xf>
    <xf numFmtId="0" fontId="0" fillId="0" borderId="2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106" zoomScaleNormal="106" zoomScalePageLayoutView="0" workbookViewId="0" topLeftCell="A2">
      <selection activeCell="Y7" sqref="Y7"/>
    </sheetView>
  </sheetViews>
  <sheetFormatPr defaultColWidth="9.00390625" defaultRowHeight="12.75"/>
  <cols>
    <col min="1" max="1" width="2.625" style="0" customWidth="1"/>
    <col min="2" max="2" width="16.125" style="0" customWidth="1"/>
    <col min="3" max="3" width="8.375" style="0" customWidth="1"/>
    <col min="4" max="4" width="7.125" style="0" customWidth="1"/>
    <col min="5" max="5" width="8.125" style="0" customWidth="1"/>
    <col min="6" max="6" width="7.625" style="0" customWidth="1"/>
    <col min="7" max="7" width="8.75390625" style="0" customWidth="1"/>
    <col min="8" max="8" width="6.25390625" style="0" customWidth="1"/>
    <col min="9" max="9" width="6.875" style="0" customWidth="1"/>
    <col min="10" max="10" width="7.125" style="0" customWidth="1"/>
    <col min="11" max="11" width="7.75390625" style="0" customWidth="1"/>
    <col min="12" max="12" width="8.75390625" style="0" customWidth="1"/>
    <col min="13" max="13" width="7.625" style="0" customWidth="1"/>
    <col min="14" max="14" width="6.875" style="0" customWidth="1"/>
    <col min="15" max="15" width="7.125" style="0" customWidth="1"/>
    <col min="16" max="16" width="6.25390625" style="0" customWidth="1"/>
    <col min="17" max="19" width="6.125" style="0" customWidth="1"/>
    <col min="20" max="20" width="6.00390625" style="0" customWidth="1"/>
    <col min="21" max="21" width="9.75390625" style="0" customWidth="1"/>
    <col min="22" max="22" width="9.00390625" style="0" customWidth="1"/>
    <col min="23" max="23" width="9.125" style="0" customWidth="1"/>
    <col min="24" max="24" width="9.00390625" style="0" customWidth="1"/>
    <col min="25" max="25" width="7.875" style="0" customWidth="1"/>
    <col min="26" max="26" width="8.625" style="0" customWidth="1"/>
    <col min="27" max="27" width="9.625" style="0" customWidth="1"/>
    <col min="28" max="28" width="11.625" style="0" bestFit="1" customWidth="1"/>
  </cols>
  <sheetData>
    <row r="1" spans="1:27" ht="6.7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0" ht="45.75" customHeight="1">
      <c r="A2" s="157" t="s">
        <v>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4"/>
      <c r="AC2" s="2"/>
      <c r="AD2" s="2"/>
    </row>
    <row r="3" spans="1:28" s="60" customFormat="1" ht="14.25" customHeight="1">
      <c r="A3" s="128" t="s">
        <v>7</v>
      </c>
      <c r="B3" s="125" t="s">
        <v>8</v>
      </c>
      <c r="C3" s="118" t="s">
        <v>9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20"/>
      <c r="AA3" s="158" t="s">
        <v>23</v>
      </c>
      <c r="AB3" s="3"/>
    </row>
    <row r="4" spans="1:28" s="60" customFormat="1" ht="14.25" customHeight="1">
      <c r="A4" s="126"/>
      <c r="B4" s="126"/>
      <c r="C4" s="121" t="s">
        <v>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3"/>
      <c r="U4" s="161" t="s">
        <v>21</v>
      </c>
      <c r="V4" s="163" t="s">
        <v>5</v>
      </c>
      <c r="W4" s="164"/>
      <c r="X4" s="164"/>
      <c r="Y4" s="165"/>
      <c r="Z4" s="166" t="s">
        <v>22</v>
      </c>
      <c r="AA4" s="159"/>
      <c r="AB4" s="3"/>
    </row>
    <row r="5" spans="1:28" s="60" customFormat="1" ht="15.75" customHeight="1">
      <c r="A5" s="127"/>
      <c r="B5" s="127"/>
      <c r="C5" s="6">
        <v>80101</v>
      </c>
      <c r="D5" s="6">
        <v>80103</v>
      </c>
      <c r="E5" s="6">
        <v>80104</v>
      </c>
      <c r="F5" s="6">
        <v>80106</v>
      </c>
      <c r="G5" s="6">
        <v>80110</v>
      </c>
      <c r="H5" s="6">
        <v>80113</v>
      </c>
      <c r="I5" s="6">
        <v>80146</v>
      </c>
      <c r="J5" s="6">
        <v>80148</v>
      </c>
      <c r="K5" s="6">
        <v>80149</v>
      </c>
      <c r="L5" s="6">
        <v>80150</v>
      </c>
      <c r="M5" s="6">
        <v>80152</v>
      </c>
      <c r="N5" s="6">
        <v>80195</v>
      </c>
      <c r="O5" s="6">
        <v>85401</v>
      </c>
      <c r="P5" s="6">
        <v>85404</v>
      </c>
      <c r="Q5" s="6">
        <v>85412</v>
      </c>
      <c r="R5" s="6">
        <v>85415</v>
      </c>
      <c r="S5" s="6">
        <v>85416</v>
      </c>
      <c r="T5" s="6">
        <v>85495</v>
      </c>
      <c r="U5" s="162"/>
      <c r="V5" s="5" t="s">
        <v>3</v>
      </c>
      <c r="W5" s="6" t="s">
        <v>4</v>
      </c>
      <c r="X5" s="23" t="s">
        <v>19</v>
      </c>
      <c r="Y5" s="23" t="s">
        <v>10</v>
      </c>
      <c r="Z5" s="167"/>
      <c r="AA5" s="160"/>
      <c r="AB5" s="3"/>
    </row>
    <row r="6" spans="1:28" s="60" customFormat="1" ht="12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26">
        <v>21</v>
      </c>
      <c r="V6" s="27">
        <v>22</v>
      </c>
      <c r="W6" s="7">
        <v>23</v>
      </c>
      <c r="X6" s="8">
        <v>24</v>
      </c>
      <c r="Y6" s="8">
        <v>25</v>
      </c>
      <c r="Z6" s="26">
        <v>26</v>
      </c>
      <c r="AA6" s="7">
        <v>27</v>
      </c>
      <c r="AB6" s="3"/>
    </row>
    <row r="7" spans="1:28" s="60" customFormat="1" ht="22.5" customHeight="1">
      <c r="A7" s="168" t="s">
        <v>25</v>
      </c>
      <c r="B7" s="169"/>
      <c r="C7" s="66">
        <f aca="true" t="shared" si="0" ref="C7:Z7">SUM(C8:C11)</f>
        <v>10723198</v>
      </c>
      <c r="D7" s="9">
        <f t="shared" si="0"/>
        <v>260000</v>
      </c>
      <c r="E7" s="9">
        <f t="shared" si="0"/>
        <v>0</v>
      </c>
      <c r="F7" s="9">
        <f t="shared" si="0"/>
        <v>0</v>
      </c>
      <c r="G7" s="9">
        <f t="shared" si="0"/>
        <v>4037357</v>
      </c>
      <c r="H7" s="9">
        <f t="shared" si="0"/>
        <v>15900</v>
      </c>
      <c r="I7" s="9">
        <f t="shared" si="0"/>
        <v>52800</v>
      </c>
      <c r="J7" s="9">
        <f t="shared" si="0"/>
        <v>574000</v>
      </c>
      <c r="K7" s="9">
        <f t="shared" si="0"/>
        <v>32207</v>
      </c>
      <c r="L7" s="9">
        <f t="shared" si="0"/>
        <v>1283838</v>
      </c>
      <c r="M7" s="9">
        <f t="shared" si="0"/>
        <v>518261</v>
      </c>
      <c r="N7" s="9">
        <f t="shared" si="0"/>
        <v>122240</v>
      </c>
      <c r="O7" s="9">
        <f t="shared" si="0"/>
        <v>410030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43160</v>
      </c>
      <c r="T7" s="9">
        <f t="shared" si="0"/>
        <v>4000</v>
      </c>
      <c r="U7" s="32">
        <f t="shared" si="0"/>
        <v>18076991</v>
      </c>
      <c r="V7" s="28">
        <f t="shared" si="0"/>
        <v>14765328</v>
      </c>
      <c r="W7" s="9">
        <f t="shared" si="0"/>
        <v>3241793</v>
      </c>
      <c r="X7" s="9">
        <f t="shared" si="0"/>
        <v>69870</v>
      </c>
      <c r="Y7" s="9"/>
      <c r="Z7" s="87">
        <f t="shared" si="0"/>
        <v>18076991</v>
      </c>
      <c r="AA7" s="10">
        <f>SUM(U7)</f>
        <v>18076991</v>
      </c>
      <c r="AB7" s="17"/>
    </row>
    <row r="8" spans="1:28" s="50" customFormat="1" ht="22.5" customHeight="1">
      <c r="A8" s="143" t="s">
        <v>26</v>
      </c>
      <c r="B8" s="144"/>
      <c r="C8" s="11">
        <v>1568688</v>
      </c>
      <c r="D8" s="52"/>
      <c r="E8" s="53"/>
      <c r="F8" s="53"/>
      <c r="G8" s="13">
        <v>1954189</v>
      </c>
      <c r="H8" s="13">
        <v>2000</v>
      </c>
      <c r="I8" s="13">
        <v>4800</v>
      </c>
      <c r="J8" s="13">
        <v>124000</v>
      </c>
      <c r="K8" s="52"/>
      <c r="L8" s="13">
        <v>68857</v>
      </c>
      <c r="M8" s="13">
        <v>158261</v>
      </c>
      <c r="N8" s="13">
        <v>28940</v>
      </c>
      <c r="O8" s="13">
        <v>12400</v>
      </c>
      <c r="P8" s="52"/>
      <c r="Q8" s="52"/>
      <c r="R8" s="52"/>
      <c r="S8" s="13">
        <v>13000</v>
      </c>
      <c r="T8" s="13">
        <v>4000</v>
      </c>
      <c r="U8" s="59">
        <f>SUM(C8:T8)</f>
        <v>3939135</v>
      </c>
      <c r="V8" s="29">
        <v>3634183</v>
      </c>
      <c r="W8" s="45">
        <f>U8-V8-X8-Y8</f>
        <v>304952</v>
      </c>
      <c r="X8" s="25"/>
      <c r="Y8" s="25"/>
      <c r="Z8" s="39">
        <f>SUM(V8:Y8)</f>
        <v>3939135</v>
      </c>
      <c r="AA8" s="61">
        <f aca="true" t="shared" si="1" ref="AA8:AA27">SUM(U8)</f>
        <v>3939135</v>
      </c>
      <c r="AB8" s="49"/>
    </row>
    <row r="9" spans="1:28" s="50" customFormat="1" ht="22.5" customHeight="1">
      <c r="A9" s="131" t="s">
        <v>27</v>
      </c>
      <c r="B9" s="132"/>
      <c r="C9" s="15">
        <v>1538301</v>
      </c>
      <c r="D9" s="54"/>
      <c r="E9" s="55"/>
      <c r="F9" s="55"/>
      <c r="G9" s="15">
        <v>1085970</v>
      </c>
      <c r="H9" s="54"/>
      <c r="I9" s="15">
        <v>8000</v>
      </c>
      <c r="J9" s="15">
        <v>74000</v>
      </c>
      <c r="K9" s="54"/>
      <c r="L9" s="15">
        <v>113281</v>
      </c>
      <c r="M9" s="54"/>
      <c r="N9" s="15">
        <v>25500</v>
      </c>
      <c r="O9" s="15">
        <v>67330</v>
      </c>
      <c r="P9" s="54"/>
      <c r="Q9" s="54"/>
      <c r="R9" s="54"/>
      <c r="S9" s="15">
        <v>8600</v>
      </c>
      <c r="T9" s="54"/>
      <c r="U9" s="37">
        <f>SUM(C9:T9)</f>
        <v>2920982</v>
      </c>
      <c r="V9" s="30">
        <v>1586066</v>
      </c>
      <c r="W9" s="45">
        <f>U9-V9-X9-Y9</f>
        <v>1334916</v>
      </c>
      <c r="X9" s="25"/>
      <c r="Y9" s="25"/>
      <c r="Z9" s="12">
        <f>SUM(V9:Y9)</f>
        <v>2920982</v>
      </c>
      <c r="AA9" s="61">
        <f t="shared" si="1"/>
        <v>2920982</v>
      </c>
      <c r="AB9" s="51"/>
    </row>
    <row r="10" spans="1:28" s="50" customFormat="1" ht="22.5" customHeight="1">
      <c r="A10" s="143" t="s">
        <v>28</v>
      </c>
      <c r="B10" s="144"/>
      <c r="C10" s="16">
        <v>3260000</v>
      </c>
      <c r="D10" s="56"/>
      <c r="E10" s="58"/>
      <c r="F10" s="58"/>
      <c r="G10" s="16">
        <v>997198</v>
      </c>
      <c r="H10" s="16">
        <v>10000</v>
      </c>
      <c r="I10" s="16">
        <v>26000</v>
      </c>
      <c r="J10" s="16">
        <v>189000</v>
      </c>
      <c r="K10" s="56"/>
      <c r="L10" s="16">
        <v>915000</v>
      </c>
      <c r="M10" s="16">
        <v>360000</v>
      </c>
      <c r="N10" s="16">
        <v>49000</v>
      </c>
      <c r="O10" s="16">
        <v>92000</v>
      </c>
      <c r="P10" s="56"/>
      <c r="Q10" s="56"/>
      <c r="R10" s="56"/>
      <c r="S10" s="16">
        <v>9000</v>
      </c>
      <c r="T10" s="56"/>
      <c r="U10" s="59">
        <f>SUM(C10:T10)</f>
        <v>5907198</v>
      </c>
      <c r="V10" s="31">
        <v>5113362</v>
      </c>
      <c r="W10" s="45">
        <f>U10-V10-X10-Y10</f>
        <v>793836</v>
      </c>
      <c r="X10" s="46"/>
      <c r="Y10" s="46"/>
      <c r="Z10" s="38">
        <f>SUM(V10:Y10)</f>
        <v>5907198</v>
      </c>
      <c r="AA10" s="61">
        <f t="shared" si="1"/>
        <v>5907198</v>
      </c>
      <c r="AB10" s="51"/>
    </row>
    <row r="11" spans="1:28" s="60" customFormat="1" ht="22.5" customHeight="1">
      <c r="A11" s="153" t="s">
        <v>11</v>
      </c>
      <c r="B11" s="156"/>
      <c r="C11" s="19">
        <v>4356209</v>
      </c>
      <c r="D11" s="19">
        <v>260000</v>
      </c>
      <c r="E11" s="22"/>
      <c r="F11" s="22"/>
      <c r="G11" s="19"/>
      <c r="H11" s="19">
        <v>3900</v>
      </c>
      <c r="I11" s="19">
        <v>14000</v>
      </c>
      <c r="J11" s="19">
        <v>187000</v>
      </c>
      <c r="K11" s="19">
        <v>32207</v>
      </c>
      <c r="L11" s="19">
        <v>186700</v>
      </c>
      <c r="M11" s="19"/>
      <c r="N11" s="19">
        <v>18800</v>
      </c>
      <c r="O11" s="19">
        <v>238300</v>
      </c>
      <c r="P11" s="19"/>
      <c r="Q11" s="19"/>
      <c r="R11" s="19"/>
      <c r="S11" s="19">
        <v>12560</v>
      </c>
      <c r="T11" s="19"/>
      <c r="U11" s="62">
        <f>SUM(C11:T11)</f>
        <v>5309676</v>
      </c>
      <c r="V11" s="35">
        <v>4431717</v>
      </c>
      <c r="W11" s="63">
        <f>U11-V11-X11-Y11</f>
        <v>808089</v>
      </c>
      <c r="X11" s="36">
        <v>69870</v>
      </c>
      <c r="Y11" s="36"/>
      <c r="Z11" s="64">
        <f>SUM(V11:Y11)</f>
        <v>5309676</v>
      </c>
      <c r="AA11" s="65">
        <f>SUM(U11)</f>
        <v>5309676</v>
      </c>
      <c r="AB11" s="17"/>
    </row>
    <row r="12" spans="1:29" s="60" customFormat="1" ht="22.5" customHeight="1">
      <c r="A12" s="116" t="s">
        <v>29</v>
      </c>
      <c r="B12" s="117"/>
      <c r="C12" s="90">
        <f>SUM(C13)</f>
        <v>5920000</v>
      </c>
      <c r="D12" s="91">
        <f>SUM(D13:D13)</f>
        <v>0</v>
      </c>
      <c r="E12" s="91">
        <f>SUM(E13:E13)</f>
        <v>709948</v>
      </c>
      <c r="F12" s="91"/>
      <c r="G12" s="91">
        <f aca="true" t="shared" si="2" ref="G12:L12">SUM(G13:G13)</f>
        <v>0</v>
      </c>
      <c r="H12" s="91">
        <f t="shared" si="2"/>
        <v>2000</v>
      </c>
      <c r="I12" s="91">
        <f t="shared" si="2"/>
        <v>39000</v>
      </c>
      <c r="J12" s="91">
        <f t="shared" si="2"/>
        <v>203000</v>
      </c>
      <c r="K12" s="91">
        <f t="shared" si="2"/>
        <v>22000</v>
      </c>
      <c r="L12" s="91">
        <f t="shared" si="2"/>
        <v>274874</v>
      </c>
      <c r="M12" s="91"/>
      <c r="N12" s="91">
        <f>SUM(N13:N13)</f>
        <v>50000</v>
      </c>
      <c r="O12" s="91">
        <f>SUM(O13:O13)</f>
        <v>289000</v>
      </c>
      <c r="P12" s="91">
        <f>SUM(P13)</f>
        <v>4665</v>
      </c>
      <c r="Q12" s="91"/>
      <c r="R12" s="91">
        <f>SUM(R13:R13)</f>
        <v>20000</v>
      </c>
      <c r="S12" s="91"/>
      <c r="T12" s="91">
        <f>SUM(T13:T13)</f>
        <v>1900</v>
      </c>
      <c r="U12" s="92">
        <f>SUM(U13:U13)</f>
        <v>7536387</v>
      </c>
      <c r="V12" s="93">
        <f>SUM(V13:V13)</f>
        <v>6205835</v>
      </c>
      <c r="W12" s="91">
        <f>SUM(W13:W13)</f>
        <v>1205882</v>
      </c>
      <c r="X12" s="91">
        <f>SUM(X13)</f>
        <v>124670</v>
      </c>
      <c r="Y12" s="91"/>
      <c r="Z12" s="92">
        <f>SUM(Z13:Z13)</f>
        <v>7536387</v>
      </c>
      <c r="AA12" s="94">
        <f t="shared" si="1"/>
        <v>7536387</v>
      </c>
      <c r="AB12" s="17"/>
      <c r="AC12" s="80"/>
    </row>
    <row r="13" spans="1:28" s="60" customFormat="1" ht="22.5" customHeight="1">
      <c r="A13" s="124" t="s">
        <v>18</v>
      </c>
      <c r="B13" s="117"/>
      <c r="C13" s="95">
        <v>5920000</v>
      </c>
      <c r="D13" s="95"/>
      <c r="E13" s="95">
        <v>709948</v>
      </c>
      <c r="F13" s="95"/>
      <c r="G13" s="95"/>
      <c r="H13" s="95">
        <v>2000</v>
      </c>
      <c r="I13" s="95">
        <v>39000</v>
      </c>
      <c r="J13" s="95">
        <v>203000</v>
      </c>
      <c r="K13" s="95">
        <v>22000</v>
      </c>
      <c r="L13" s="95">
        <v>274874</v>
      </c>
      <c r="M13" s="95"/>
      <c r="N13" s="95">
        <v>50000</v>
      </c>
      <c r="O13" s="95">
        <v>289000</v>
      </c>
      <c r="P13" s="95">
        <v>4665</v>
      </c>
      <c r="Q13" s="95"/>
      <c r="R13" s="95">
        <v>20000</v>
      </c>
      <c r="S13" s="95"/>
      <c r="T13" s="95">
        <v>1900</v>
      </c>
      <c r="U13" s="96">
        <f>SUM(C13:T13)</f>
        <v>7536387</v>
      </c>
      <c r="V13" s="97">
        <v>6205835</v>
      </c>
      <c r="W13" s="98">
        <f>U13-V13-X13-Y13</f>
        <v>1205882</v>
      </c>
      <c r="X13" s="99">
        <v>124670</v>
      </c>
      <c r="Y13" s="99"/>
      <c r="Z13" s="100">
        <f>SUM(V13:Y13)</f>
        <v>7536387</v>
      </c>
      <c r="AA13" s="91">
        <f t="shared" si="1"/>
        <v>7536387</v>
      </c>
      <c r="AB13" s="17"/>
    </row>
    <row r="14" spans="1:28" s="73" customFormat="1" ht="22.5" customHeight="1">
      <c r="A14" s="147" t="s">
        <v>30</v>
      </c>
      <c r="B14" s="148"/>
      <c r="C14" s="67"/>
      <c r="D14" s="68"/>
      <c r="E14" s="69">
        <f>SUM(E15:E19)</f>
        <v>6106378</v>
      </c>
      <c r="F14" s="69"/>
      <c r="G14" s="69"/>
      <c r="H14" s="69">
        <f>SUM(H15:H19)</f>
        <v>0</v>
      </c>
      <c r="I14" s="69">
        <f>SUM(I15:I19)</f>
        <v>18000</v>
      </c>
      <c r="J14" s="69"/>
      <c r="K14" s="69">
        <f>SUM(K15:K19)</f>
        <v>465897</v>
      </c>
      <c r="L14" s="69"/>
      <c r="M14" s="69"/>
      <c r="N14" s="69">
        <f>SUM(N15:N19)</f>
        <v>41180</v>
      </c>
      <c r="O14" s="69"/>
      <c r="P14" s="69">
        <f>SUM(P15:P19)</f>
        <v>88627</v>
      </c>
      <c r="Q14" s="69"/>
      <c r="R14" s="69"/>
      <c r="S14" s="69"/>
      <c r="T14" s="69"/>
      <c r="U14" s="70">
        <f>SUM(U15:U19)</f>
        <v>6720082</v>
      </c>
      <c r="V14" s="71">
        <f>SUM(V15:V19)</f>
        <v>1345827</v>
      </c>
      <c r="W14" s="69">
        <f>SUM(W15:W19)</f>
        <v>4686515</v>
      </c>
      <c r="X14" s="69">
        <f>SUM(X15:X19)</f>
        <v>687740</v>
      </c>
      <c r="Y14" s="69"/>
      <c r="Z14" s="70">
        <f>SUM(Z15:Z19)</f>
        <v>6720082</v>
      </c>
      <c r="AA14" s="71">
        <f t="shared" si="1"/>
        <v>6720082</v>
      </c>
      <c r="AB14" s="72"/>
    </row>
    <row r="15" spans="1:28" s="73" customFormat="1" ht="22.5" customHeight="1">
      <c r="A15" s="151" t="s">
        <v>12</v>
      </c>
      <c r="B15" s="152"/>
      <c r="C15" s="74"/>
      <c r="D15" s="74"/>
      <c r="E15" s="74">
        <v>851377</v>
      </c>
      <c r="F15" s="74"/>
      <c r="G15" s="74"/>
      <c r="H15" s="74"/>
      <c r="I15" s="74">
        <v>2700</v>
      </c>
      <c r="J15" s="74"/>
      <c r="K15" s="74">
        <v>413143</v>
      </c>
      <c r="L15" s="74"/>
      <c r="M15" s="74"/>
      <c r="N15" s="74">
        <v>3900</v>
      </c>
      <c r="O15" s="74"/>
      <c r="P15" s="74">
        <v>83962</v>
      </c>
      <c r="Q15" s="74"/>
      <c r="R15" s="74"/>
      <c r="S15" s="74"/>
      <c r="T15" s="74"/>
      <c r="U15" s="75">
        <f>SUM(C15:T15)</f>
        <v>1355082</v>
      </c>
      <c r="V15" s="76">
        <v>634542</v>
      </c>
      <c r="W15" s="77">
        <f>U15-V15-X15-Y15</f>
        <v>589020</v>
      </c>
      <c r="X15" s="74">
        <v>131520</v>
      </c>
      <c r="Y15" s="74"/>
      <c r="Z15" s="78">
        <f aca="true" t="shared" si="3" ref="Z15:Z26">SUM(V15:Y15)</f>
        <v>1355082</v>
      </c>
      <c r="AA15" s="9">
        <f t="shared" si="1"/>
        <v>1355082</v>
      </c>
      <c r="AB15" s="79"/>
    </row>
    <row r="16" spans="1:28" s="60" customFormat="1" ht="22.5" customHeight="1">
      <c r="A16" s="131" t="s">
        <v>13</v>
      </c>
      <c r="B16" s="135"/>
      <c r="C16" s="16"/>
      <c r="D16" s="16"/>
      <c r="E16" s="16">
        <v>1352720</v>
      </c>
      <c r="F16" s="16"/>
      <c r="G16" s="16"/>
      <c r="H16" s="16"/>
      <c r="I16" s="16">
        <v>3000</v>
      </c>
      <c r="J16" s="16"/>
      <c r="K16" s="15"/>
      <c r="L16" s="15"/>
      <c r="M16" s="15"/>
      <c r="N16" s="15">
        <v>4280</v>
      </c>
      <c r="O16" s="15"/>
      <c r="P16" s="15"/>
      <c r="Q16" s="15"/>
      <c r="R16" s="15"/>
      <c r="S16" s="15"/>
      <c r="T16" s="15"/>
      <c r="U16" s="33">
        <f>SUM(C16:T16)</f>
        <v>1360000</v>
      </c>
      <c r="V16" s="31">
        <v>162425</v>
      </c>
      <c r="W16" s="45">
        <f>U16-V16-X16-Y16</f>
        <v>1056465</v>
      </c>
      <c r="X16" s="16">
        <v>141110</v>
      </c>
      <c r="Y16" s="15"/>
      <c r="Z16" s="12">
        <f t="shared" si="3"/>
        <v>1360000</v>
      </c>
      <c r="AA16" s="10">
        <f t="shared" si="1"/>
        <v>1360000</v>
      </c>
      <c r="AB16" s="3"/>
    </row>
    <row r="17" spans="1:28" s="60" customFormat="1" ht="22.5" customHeight="1">
      <c r="A17" s="131" t="s">
        <v>14</v>
      </c>
      <c r="B17" s="135"/>
      <c r="C17" s="16"/>
      <c r="D17" s="16"/>
      <c r="E17" s="16">
        <v>1261000</v>
      </c>
      <c r="F17" s="16"/>
      <c r="G17" s="16"/>
      <c r="H17" s="16"/>
      <c r="I17" s="16">
        <v>3000</v>
      </c>
      <c r="J17" s="16"/>
      <c r="K17" s="15"/>
      <c r="L17" s="15"/>
      <c r="M17" s="15"/>
      <c r="N17" s="15">
        <v>6000</v>
      </c>
      <c r="O17" s="15"/>
      <c r="P17" s="15"/>
      <c r="Q17" s="15"/>
      <c r="R17" s="15"/>
      <c r="S17" s="15"/>
      <c r="T17" s="15"/>
      <c r="U17" s="33">
        <f>SUM(C17:T17)</f>
        <v>1270000</v>
      </c>
      <c r="V17" s="31">
        <v>145766</v>
      </c>
      <c r="W17" s="45">
        <f>U17-V17-X17-Y17</f>
        <v>976274</v>
      </c>
      <c r="X17" s="16">
        <v>147960</v>
      </c>
      <c r="Y17" s="15"/>
      <c r="Z17" s="12">
        <f t="shared" si="3"/>
        <v>1270000</v>
      </c>
      <c r="AA17" s="10">
        <f t="shared" si="1"/>
        <v>1270000</v>
      </c>
      <c r="AB17" s="3"/>
    </row>
    <row r="18" spans="1:28" s="60" customFormat="1" ht="22.5" customHeight="1">
      <c r="A18" s="131" t="s">
        <v>15</v>
      </c>
      <c r="B18" s="135"/>
      <c r="C18" s="16"/>
      <c r="D18" s="16"/>
      <c r="E18" s="16">
        <v>1318081</v>
      </c>
      <c r="F18" s="16"/>
      <c r="G18" s="16"/>
      <c r="H18" s="16"/>
      <c r="I18" s="16">
        <v>4500</v>
      </c>
      <c r="J18" s="16"/>
      <c r="K18" s="15">
        <v>52754</v>
      </c>
      <c r="L18" s="15"/>
      <c r="M18" s="15"/>
      <c r="N18" s="15">
        <v>15000</v>
      </c>
      <c r="O18" s="15"/>
      <c r="P18" s="15">
        <v>4665</v>
      </c>
      <c r="Q18" s="15"/>
      <c r="R18" s="15"/>
      <c r="S18" s="15"/>
      <c r="T18" s="15"/>
      <c r="U18" s="33">
        <f>SUM(C18:T18)</f>
        <v>1395000</v>
      </c>
      <c r="V18" s="31">
        <v>244833</v>
      </c>
      <c r="W18" s="45">
        <f>U18-V18-X18-Y18</f>
        <v>1013167</v>
      </c>
      <c r="X18" s="16">
        <v>137000</v>
      </c>
      <c r="Y18" s="15"/>
      <c r="Z18" s="12">
        <f t="shared" si="3"/>
        <v>1395000</v>
      </c>
      <c r="AA18" s="10">
        <f t="shared" si="1"/>
        <v>1395000</v>
      </c>
      <c r="AB18" s="3"/>
    </row>
    <row r="19" spans="1:28" s="60" customFormat="1" ht="22.5" customHeight="1">
      <c r="A19" s="153" t="s">
        <v>16</v>
      </c>
      <c r="B19" s="154"/>
      <c r="C19" s="18"/>
      <c r="D19" s="18"/>
      <c r="E19" s="16">
        <v>1323200</v>
      </c>
      <c r="F19" s="16"/>
      <c r="G19" s="16"/>
      <c r="H19" s="16"/>
      <c r="I19" s="16">
        <v>4800</v>
      </c>
      <c r="J19" s="16"/>
      <c r="K19" s="19"/>
      <c r="L19" s="19"/>
      <c r="M19" s="19"/>
      <c r="N19" s="19">
        <v>12000</v>
      </c>
      <c r="O19" s="19"/>
      <c r="P19" s="19"/>
      <c r="Q19" s="19"/>
      <c r="R19" s="19"/>
      <c r="S19" s="19"/>
      <c r="T19" s="19"/>
      <c r="U19" s="33">
        <f>SUM(C19:T19)</f>
        <v>1340000</v>
      </c>
      <c r="V19" s="31">
        <v>158261</v>
      </c>
      <c r="W19" s="45">
        <f>U19-V19-X19-Y19</f>
        <v>1051589</v>
      </c>
      <c r="X19" s="16">
        <v>130150</v>
      </c>
      <c r="Y19" s="19"/>
      <c r="Z19" s="12">
        <f t="shared" si="3"/>
        <v>1340000</v>
      </c>
      <c r="AA19" s="14">
        <f t="shared" si="1"/>
        <v>1340000</v>
      </c>
      <c r="AB19" s="17"/>
    </row>
    <row r="20" spans="1:28" s="83" customFormat="1" ht="22.5" customHeight="1">
      <c r="A20" s="147" t="s">
        <v>33</v>
      </c>
      <c r="B20" s="155"/>
      <c r="C20" s="101">
        <f>SUM(C21:C27)</f>
        <v>5024031</v>
      </c>
      <c r="D20" s="102"/>
      <c r="E20" s="101">
        <f>SUM(E21:E27)</f>
        <v>3146907</v>
      </c>
      <c r="F20" s="101">
        <f>SUM(F21:F27)</f>
        <v>8400</v>
      </c>
      <c r="G20" s="101">
        <f>SUM(G21:G27)</f>
        <v>241920</v>
      </c>
      <c r="H20" s="101">
        <f>SUM(H21:H27)</f>
        <v>40000</v>
      </c>
      <c r="I20" s="103"/>
      <c r="J20" s="103"/>
      <c r="K20" s="101">
        <f>SUM(K21:K27)</f>
        <v>1779457</v>
      </c>
      <c r="L20" s="101"/>
      <c r="M20" s="101"/>
      <c r="N20" s="101">
        <f>SUM(N21:N27)</f>
        <v>1200</v>
      </c>
      <c r="O20" s="103"/>
      <c r="P20" s="101"/>
      <c r="Q20" s="101">
        <f>SUM(Q21:Q27)</f>
        <v>11000</v>
      </c>
      <c r="R20" s="103"/>
      <c r="S20" s="103"/>
      <c r="T20" s="103"/>
      <c r="U20" s="104">
        <f aca="true" t="shared" si="4" ref="U20:Z20">SUM(U21:U27)</f>
        <v>10252915</v>
      </c>
      <c r="V20" s="105">
        <f t="shared" si="4"/>
        <v>2596613</v>
      </c>
      <c r="W20" s="101">
        <f t="shared" si="4"/>
        <v>4154696</v>
      </c>
      <c r="X20" s="101">
        <f t="shared" si="4"/>
        <v>513750</v>
      </c>
      <c r="Y20" s="101">
        <f t="shared" si="4"/>
        <v>2987856</v>
      </c>
      <c r="Z20" s="104">
        <f t="shared" si="4"/>
        <v>10252915</v>
      </c>
      <c r="AA20" s="106">
        <f>SUM(U20)</f>
        <v>10252915</v>
      </c>
      <c r="AB20" s="82"/>
    </row>
    <row r="21" spans="1:28" s="60" customFormat="1" ht="22.5" customHeight="1">
      <c r="A21" s="149" t="s">
        <v>0</v>
      </c>
      <c r="B21" s="150"/>
      <c r="C21" s="107"/>
      <c r="D21" s="107"/>
      <c r="E21" s="108">
        <v>3076907</v>
      </c>
      <c r="F21" s="108"/>
      <c r="G21" s="74"/>
      <c r="H21" s="74"/>
      <c r="I21" s="74"/>
      <c r="J21" s="74"/>
      <c r="K21" s="74">
        <v>1779457</v>
      </c>
      <c r="L21" s="74"/>
      <c r="M21" s="74"/>
      <c r="N21" s="74"/>
      <c r="O21" s="74"/>
      <c r="P21" s="74"/>
      <c r="Q21" s="74"/>
      <c r="R21" s="74"/>
      <c r="S21" s="74"/>
      <c r="T21" s="74"/>
      <c r="U21" s="75">
        <f aca="true" t="shared" si="5" ref="U21:U27">SUM(C21:T21)</f>
        <v>4856364</v>
      </c>
      <c r="V21" s="76">
        <v>2318213</v>
      </c>
      <c r="W21" s="77">
        <f>U21-V21-X21-Y21</f>
        <v>2024401</v>
      </c>
      <c r="X21" s="109">
        <v>513750</v>
      </c>
      <c r="Y21" s="109"/>
      <c r="Z21" s="78">
        <f t="shared" si="3"/>
        <v>4856364</v>
      </c>
      <c r="AA21" s="9">
        <f t="shared" si="1"/>
        <v>4856364</v>
      </c>
      <c r="AB21" s="17"/>
    </row>
    <row r="22" spans="1:28" s="60" customFormat="1" ht="22.5" customHeight="1">
      <c r="A22" s="133" t="s">
        <v>31</v>
      </c>
      <c r="B22" s="134"/>
      <c r="C22" s="41">
        <v>35280</v>
      </c>
      <c r="D22" s="21"/>
      <c r="E22" s="21"/>
      <c r="F22" s="21"/>
      <c r="G22" s="34">
        <v>241920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3">
        <f t="shared" si="5"/>
        <v>277200</v>
      </c>
      <c r="V22" s="30">
        <v>277200</v>
      </c>
      <c r="W22" s="15"/>
      <c r="X22" s="15"/>
      <c r="Y22" s="15"/>
      <c r="Z22" s="12">
        <f t="shared" si="3"/>
        <v>277200</v>
      </c>
      <c r="AA22" s="10">
        <f t="shared" si="1"/>
        <v>277200</v>
      </c>
      <c r="AB22" s="3"/>
    </row>
    <row r="23" spans="1:28" s="60" customFormat="1" ht="22.5" customHeight="1">
      <c r="A23" s="137" t="s">
        <v>20</v>
      </c>
      <c r="B23" s="138"/>
      <c r="C23" s="21"/>
      <c r="D23" s="21"/>
      <c r="E23" s="41">
        <v>70000</v>
      </c>
      <c r="F23" s="40">
        <v>8400</v>
      </c>
      <c r="G23" s="24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33">
        <f>SUM(C23:T23)</f>
        <v>78400</v>
      </c>
      <c r="V23" s="30"/>
      <c r="W23" s="45">
        <f>U23-V23-X23-Y23</f>
        <v>78400</v>
      </c>
      <c r="X23" s="15"/>
      <c r="Y23" s="15"/>
      <c r="Z23" s="12">
        <f>SUM(V23:Y23)</f>
        <v>78400</v>
      </c>
      <c r="AA23" s="10">
        <f>SUM(U23)</f>
        <v>78400</v>
      </c>
      <c r="AB23" s="3"/>
    </row>
    <row r="24" spans="1:28" s="60" customFormat="1" ht="22.5" customHeight="1">
      <c r="A24" s="133" t="s">
        <v>1</v>
      </c>
      <c r="B24" s="134"/>
      <c r="C24" s="21"/>
      <c r="D24" s="21"/>
      <c r="E24" s="21"/>
      <c r="F24" s="48"/>
      <c r="G24" s="16"/>
      <c r="H24" s="16"/>
      <c r="I24" s="16"/>
      <c r="J24" s="16"/>
      <c r="K24" s="24"/>
      <c r="L24" s="24"/>
      <c r="M24" s="24"/>
      <c r="N24" s="24">
        <v>1200</v>
      </c>
      <c r="O24" s="16"/>
      <c r="P24" s="16"/>
      <c r="Q24" s="16"/>
      <c r="R24" s="16"/>
      <c r="S24" s="16"/>
      <c r="T24" s="16"/>
      <c r="U24" s="33">
        <f t="shared" si="5"/>
        <v>1200</v>
      </c>
      <c r="V24" s="44">
        <v>1200</v>
      </c>
      <c r="W24" s="16"/>
      <c r="X24" s="16"/>
      <c r="Y24" s="15"/>
      <c r="Z24" s="12">
        <f t="shared" si="3"/>
        <v>1200</v>
      </c>
      <c r="AA24" s="10">
        <f t="shared" si="1"/>
        <v>1200</v>
      </c>
      <c r="AB24" s="3"/>
    </row>
    <row r="25" spans="1:28" s="60" customFormat="1" ht="22.5" customHeight="1">
      <c r="A25" s="133" t="s">
        <v>2</v>
      </c>
      <c r="B25" s="134"/>
      <c r="C25" s="21"/>
      <c r="D25" s="21"/>
      <c r="E25" s="21"/>
      <c r="F25" s="21"/>
      <c r="G25" s="15"/>
      <c r="H25" s="34">
        <v>40000</v>
      </c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33">
        <f t="shared" si="5"/>
        <v>40000</v>
      </c>
      <c r="V25" s="20"/>
      <c r="W25" s="45">
        <f>U25-V25-X25-Y25</f>
        <v>40000</v>
      </c>
      <c r="X25" s="16"/>
      <c r="Y25" s="15"/>
      <c r="Z25" s="12">
        <f t="shared" si="3"/>
        <v>40000</v>
      </c>
      <c r="AA25" s="10">
        <f t="shared" si="1"/>
        <v>40000</v>
      </c>
      <c r="AB25" s="3"/>
    </row>
    <row r="26" spans="1:28" s="60" customFormat="1" ht="22.5" customHeight="1">
      <c r="A26" s="145" t="s">
        <v>34</v>
      </c>
      <c r="B26" s="146"/>
      <c r="C26" s="21"/>
      <c r="D26" s="21"/>
      <c r="E26" s="21"/>
      <c r="F26" s="21"/>
      <c r="G26" s="15"/>
      <c r="H26" s="34"/>
      <c r="I26" s="15"/>
      <c r="J26" s="16"/>
      <c r="K26" s="16"/>
      <c r="L26" s="16"/>
      <c r="M26" s="16"/>
      <c r="N26" s="16"/>
      <c r="O26" s="16"/>
      <c r="P26" s="16"/>
      <c r="Q26" s="16">
        <v>11000</v>
      </c>
      <c r="R26" s="16"/>
      <c r="S26" s="16"/>
      <c r="T26" s="16"/>
      <c r="U26" s="33">
        <f t="shared" si="5"/>
        <v>11000</v>
      </c>
      <c r="V26" s="20"/>
      <c r="W26" s="45">
        <v>11000</v>
      </c>
      <c r="X26" s="16"/>
      <c r="Y26" s="15"/>
      <c r="Z26" s="12">
        <f t="shared" si="3"/>
        <v>11000</v>
      </c>
      <c r="AA26" s="10">
        <f t="shared" si="1"/>
        <v>11000</v>
      </c>
      <c r="AB26" s="3"/>
    </row>
    <row r="27" spans="1:28" s="60" customFormat="1" ht="42" customHeight="1" thickBot="1">
      <c r="A27" s="139" t="s">
        <v>32</v>
      </c>
      <c r="B27" s="140"/>
      <c r="C27" s="41">
        <v>4988751</v>
      </c>
      <c r="D27" s="21"/>
      <c r="E27" s="21"/>
      <c r="F27" s="21"/>
      <c r="G27" s="15"/>
      <c r="H27" s="3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37">
        <f t="shared" si="5"/>
        <v>4988751</v>
      </c>
      <c r="V27" s="42"/>
      <c r="W27" s="47">
        <v>2000895</v>
      </c>
      <c r="X27" s="15"/>
      <c r="Y27" s="81">
        <v>2987856</v>
      </c>
      <c r="Z27" s="39">
        <f>SUM(V27:Y27)</f>
        <v>4988751</v>
      </c>
      <c r="AA27" s="43">
        <f t="shared" si="1"/>
        <v>4988751</v>
      </c>
      <c r="AB27" s="3"/>
    </row>
    <row r="28" spans="1:28" s="85" customFormat="1" ht="27.75" customHeight="1" thickBot="1" thickTop="1">
      <c r="A28" s="141" t="s">
        <v>17</v>
      </c>
      <c r="B28" s="142"/>
      <c r="C28" s="86">
        <f aca="true" t="shared" si="6" ref="C28:L28">SUM(C7,C12,C14,C20)</f>
        <v>21667229</v>
      </c>
      <c r="D28" s="86">
        <f t="shared" si="6"/>
        <v>260000</v>
      </c>
      <c r="E28" s="86">
        <f t="shared" si="6"/>
        <v>9963233</v>
      </c>
      <c r="F28" s="86">
        <f t="shared" si="6"/>
        <v>8400</v>
      </c>
      <c r="G28" s="86">
        <f t="shared" si="6"/>
        <v>4279277</v>
      </c>
      <c r="H28" s="86">
        <f t="shared" si="6"/>
        <v>57900</v>
      </c>
      <c r="I28" s="86">
        <f t="shared" si="6"/>
        <v>109800</v>
      </c>
      <c r="J28" s="86">
        <f t="shared" si="6"/>
        <v>777000</v>
      </c>
      <c r="K28" s="86">
        <f t="shared" si="6"/>
        <v>2299561</v>
      </c>
      <c r="L28" s="86">
        <f t="shared" si="6"/>
        <v>1558712</v>
      </c>
      <c r="M28" s="86">
        <f>SUM(M20,M14,M12,M7)</f>
        <v>518261</v>
      </c>
      <c r="N28" s="86">
        <f>SUM(N7,N12,N14,N20)</f>
        <v>214620</v>
      </c>
      <c r="O28" s="86">
        <f>SUM(O7,O12,O14,O20)</f>
        <v>699030</v>
      </c>
      <c r="P28" s="86">
        <f>SUM(P7,P12,P14,P20)</f>
        <v>93292</v>
      </c>
      <c r="Q28" s="86">
        <f>SUM(Q7,Q12,Q14,Q20)</f>
        <v>11000</v>
      </c>
      <c r="R28" s="86">
        <f>SUM(R7,R12,R14,R20)</f>
        <v>20000</v>
      </c>
      <c r="S28" s="86">
        <f>SUM(S20,S14,S12,S7)</f>
        <v>43160</v>
      </c>
      <c r="T28" s="86">
        <f aca="true" t="shared" si="7" ref="T28:Z28">SUM(T7,T12,T14,T20)</f>
        <v>5900</v>
      </c>
      <c r="U28" s="110">
        <f>SUM(U7,U12,U14,U20)</f>
        <v>42586375</v>
      </c>
      <c r="V28" s="111">
        <f t="shared" si="7"/>
        <v>24913603</v>
      </c>
      <c r="W28" s="86">
        <f t="shared" si="7"/>
        <v>13288886</v>
      </c>
      <c r="X28" s="86">
        <f t="shared" si="7"/>
        <v>1396030</v>
      </c>
      <c r="Y28" s="86">
        <f t="shared" si="7"/>
        <v>2987856</v>
      </c>
      <c r="Z28" s="110">
        <f t="shared" si="7"/>
        <v>42586375</v>
      </c>
      <c r="AA28" s="112">
        <f>SUM(U28)</f>
        <v>42586375</v>
      </c>
      <c r="AB28" s="84"/>
    </row>
    <row r="29" spans="1:28" s="50" customFormat="1" ht="18.75" customHeight="1" thickTop="1">
      <c r="A29" s="136" t="s">
        <v>35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57"/>
      <c r="AB29" s="51"/>
    </row>
    <row r="30" spans="1:28" s="50" customFormat="1" ht="16.5" customHeight="1">
      <c r="A30" s="130" t="s">
        <v>36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89"/>
      <c r="X30" s="89"/>
      <c r="Y30" s="89"/>
      <c r="Z30" s="113"/>
      <c r="AA30" s="114"/>
      <c r="AB30" s="51"/>
    </row>
    <row r="31" spans="1:28" s="50" customFormat="1" ht="16.5" customHeight="1">
      <c r="A31" s="88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29" t="s">
        <v>37</v>
      </c>
      <c r="V31" s="129"/>
      <c r="W31" s="129"/>
      <c r="X31" s="129"/>
      <c r="Y31" s="129"/>
      <c r="Z31" s="129"/>
      <c r="AA31" s="129"/>
      <c r="AB31" s="49"/>
    </row>
  </sheetData>
  <sheetProtection/>
  <mergeCells count="34">
    <mergeCell ref="A2:AA2"/>
    <mergeCell ref="A8:B8"/>
    <mergeCell ref="AA3:AA5"/>
    <mergeCell ref="U4:U5"/>
    <mergeCell ref="V4:Y4"/>
    <mergeCell ref="Z4:Z5"/>
    <mergeCell ref="A7:B7"/>
    <mergeCell ref="A26:B26"/>
    <mergeCell ref="A18:B18"/>
    <mergeCell ref="A14:B14"/>
    <mergeCell ref="A24:B24"/>
    <mergeCell ref="A21:B21"/>
    <mergeCell ref="A22:B22"/>
    <mergeCell ref="A15:B15"/>
    <mergeCell ref="A17:B17"/>
    <mergeCell ref="A19:B19"/>
    <mergeCell ref="A20:B20"/>
    <mergeCell ref="U31:AA31"/>
    <mergeCell ref="A30:V30"/>
    <mergeCell ref="A9:B9"/>
    <mergeCell ref="A25:B25"/>
    <mergeCell ref="A16:B16"/>
    <mergeCell ref="A29:Z29"/>
    <mergeCell ref="A23:B23"/>
    <mergeCell ref="A27:B27"/>
    <mergeCell ref="A28:B28"/>
    <mergeCell ref="A10:B10"/>
    <mergeCell ref="A12:B12"/>
    <mergeCell ref="C3:Z3"/>
    <mergeCell ref="C4:T4"/>
    <mergeCell ref="A13:B13"/>
    <mergeCell ref="B3:B5"/>
    <mergeCell ref="A3:A5"/>
    <mergeCell ref="A11:B11"/>
  </mergeCells>
  <printOptions/>
  <pageMargins left="0.7086614173228347" right="0.7086614173228347" top="0.984251968503937" bottom="0.7086614173228347" header="0.5118110236220472" footer="0.5118110236220472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Radek</cp:lastModifiedBy>
  <cp:lastPrinted>2017-11-09T10:56:13Z</cp:lastPrinted>
  <dcterms:created xsi:type="dcterms:W3CDTF">2002-11-12T08:46:40Z</dcterms:created>
  <dcterms:modified xsi:type="dcterms:W3CDTF">2017-11-16T10:14:06Z</dcterms:modified>
  <cp:category/>
  <cp:version/>
  <cp:contentType/>
  <cp:contentStatus/>
</cp:coreProperties>
</file>