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'Arkusz1'!$A$1:$K$70</definedName>
    <definedName name="_xlnm.Print_Titles" localSheetId="0">'Arkusz1'!$10:$10</definedName>
  </definedNames>
  <calcPr fullCalcOnLoad="1"/>
</workbook>
</file>

<file path=xl/sharedStrings.xml><?xml version="1.0" encoding="utf-8"?>
<sst xmlns="http://schemas.openxmlformats.org/spreadsheetml/2006/main" count="87" uniqueCount="70">
  <si>
    <t xml:space="preserve">Celowa </t>
  </si>
  <si>
    <t>Podmiotowa</t>
  </si>
  <si>
    <t>Niepubliczne Przedszkole Sióstr Nazaretanek im. Jana Pawła II</t>
  </si>
  <si>
    <t>Niepubliczne Przedszkole "Jaś i Małgosia"</t>
  </si>
  <si>
    <t>Niepubliczne Przedszkole Artystyczne KOALA</t>
  </si>
  <si>
    <t>Rozdział</t>
  </si>
  <si>
    <t>Domy i ośrodki kultury</t>
  </si>
  <si>
    <t>Biblioteki - własne</t>
  </si>
  <si>
    <t xml:space="preserve">W zakresie ochrony i promocji zdrowia, a także przeciwdziałania patologiom społecznym </t>
  </si>
  <si>
    <t>I.</t>
  </si>
  <si>
    <t>II.</t>
  </si>
  <si>
    <t xml:space="preserve">PRZEDSZKOLA NIEPUBLICZNE </t>
  </si>
  <si>
    <t>III.</t>
  </si>
  <si>
    <t>Niepubliczne Przedszkole Integracyjne</t>
  </si>
  <si>
    <t>Plan</t>
  </si>
  <si>
    <t>sporządzono w zł</t>
  </si>
  <si>
    <t>Miejska Biblioteka Publiczna</t>
  </si>
  <si>
    <t>Łukowski Ośrodek Kultury</t>
  </si>
  <si>
    <t>Przedmiotowa</t>
  </si>
  <si>
    <t>Konserwacja oświetlenia ulicznego na terenie miasta Łuków</t>
  </si>
  <si>
    <t>Biblioteki - porozumienia</t>
  </si>
  <si>
    <t xml:space="preserve"> A. Dla jednostek sektora finansów publicznych </t>
  </si>
  <si>
    <t xml:space="preserve"> B. Dla jednostek spoza sektora finansów publicznych</t>
  </si>
  <si>
    <t>ZADANIA ZWIĄZANE Z USTAWĄ O DZIAŁALNOŚCI POŻYTKU PUBLICZNEGO I O WOLONTARIACIE</t>
  </si>
  <si>
    <t>OGÓŁEM  DOTACJE</t>
  </si>
  <si>
    <t>Lp.</t>
  </si>
  <si>
    <t>Podmiot dotowany / zadanie dotowane</t>
  </si>
  <si>
    <t>Zakład Gospodarki Lokalowej -                                        samorządowy zakład budżetowy</t>
  </si>
  <si>
    <t>Niepubliczne Przedszkole Muzyczne "Wesoła Nutka"</t>
  </si>
  <si>
    <t>Niepubliczne Przedszkole Integracyjne Zgromadzenia Sióstr Miłosierdzia św. Wincentego a Paulo</t>
  </si>
  <si>
    <t>Niepubliczne Przedszkole Mały Odkrywca</t>
  </si>
  <si>
    <t>W zakresie kultury, sztuki, ochrony dóbr kultury i dziedzictwa narodowego</t>
  </si>
  <si>
    <t>STOWARZYSZENIA</t>
  </si>
  <si>
    <t>Rodzinne Ogródki Działkowe - modernizacja infrastruktury ogrodowej</t>
  </si>
  <si>
    <t>Dotacja celowa na dofinansowanie wymiany systemów ogrzewania węglowego na ekologiczne źródła ciepła</t>
  </si>
  <si>
    <t>Powiat Łukowski</t>
  </si>
  <si>
    <t>Pomoc finansowa dla Powiatu Łukowskiego na wykonanie zadania w postaci organizacji publicznego transportu zbiorowego</t>
  </si>
  <si>
    <t>Niepubliczne Przedszkole Językowo - Sportowe "Bajkowy Raj"  z Oddziałami Integracyjnymi</t>
  </si>
  <si>
    <t>IV.</t>
  </si>
  <si>
    <t>Niepubliczne Przedszkole Pozwalamy Dzieciom</t>
  </si>
  <si>
    <t>W zkresie edukacji</t>
  </si>
  <si>
    <t>W zakresie działalności wspomagającej rozwój gospodarczy, 
w tym rozwój przedsiębiorczości</t>
  </si>
  <si>
    <t>V.</t>
  </si>
  <si>
    <t>Związek Gmin Północno - Zachodniej Lubelszczyzny</t>
  </si>
  <si>
    <t>Składka członkowska na Związek Gmin Północno - Zachodniej Lubelszczyzny</t>
  </si>
  <si>
    <t>Wykaz dotacji z budżetu miasta na 2024 rok</t>
  </si>
  <si>
    <t>W zakresie upowszechniania i ochrony wolności i praw człowieka oraz swobód obywatelskich, a także działań wspomagających rozwój demokracji</t>
  </si>
  <si>
    <t>Utrzymanie komunalnych i socjalnych zasobów mieszkaniowych stanowiących własnośc Miasta Łuków</t>
  </si>
  <si>
    <t>DOTACJE MAJĄTKOWE</t>
  </si>
  <si>
    <t>Utrzymanie placów zabaw, Otwartych Stref Aktywności, Parku do ćwiczeń Street Workout oraz urządzeń siłowych będących własnością miasta Łuków</t>
  </si>
  <si>
    <t>Dotacja celowa na realizację inwestycji: Łuków, zespół klasztorny popijarski, prace remontowe i konserwatorskie</t>
  </si>
  <si>
    <t>Dotacja celowa na realizację inwestycji: Łuków, zespół klasztorny popijarski, prace remontowe i konserwatorskie Etap II</t>
  </si>
  <si>
    <t>ZMIANY</t>
  </si>
  <si>
    <t>Plan po zmianie</t>
  </si>
  <si>
    <t>zwiększ. /+/</t>
  </si>
  <si>
    <t>zmniejsz. /-/</t>
  </si>
  <si>
    <t>Utrzymanie porządku i czystości na nieruchomościach i obiektach stanowiących własnośc Miasta Łuków</t>
  </si>
  <si>
    <t>Utrzymanie Cmentarza Wojennego w Łukowie przy ul. Strzelniczej</t>
  </si>
  <si>
    <t>W zakresie turystyki i krajoznastwa oraz wypoczynku dzieci i młodzieży</t>
  </si>
  <si>
    <t>W zakresie wspierania i upowszechniania kultury fizycznej  i sportu</t>
  </si>
  <si>
    <t>Ochotnicza Straż Pożarna w Łukowie - dotacja celowa na organizowanie przedsięwzięć oświatowo - kulturalnych propagujących wiedzę i umiejętności w zakresie ochrony przeciwpożarowej</t>
  </si>
  <si>
    <t>Samorząd Województwa Lubelskiego</t>
  </si>
  <si>
    <t>VI</t>
  </si>
  <si>
    <t>Pomoc finansowa dla Samorządu Województwa Lubelskiego - budowa ciągu pieszo - rowerowego na ul. Żelechowskiej w miejscowości Łuków w ramach przebudowy drogi wojewódzkiej nr 807 Maciejowice - Sobolew - Żelechów - Łuków od km 66+094 (granica administracyjna) do km 66+886,76 (strona lewa)</t>
  </si>
  <si>
    <t>Załącznik Nr 3</t>
  </si>
  <si>
    <t>Rady Miasta Łuków</t>
  </si>
  <si>
    <t>Przewodniczacy Rady</t>
  </si>
  <si>
    <t>Krzysztof Okliński</t>
  </si>
  <si>
    <t>do Uchwały Nr XC/700/2024</t>
  </si>
  <si>
    <t>z dnia 25 kwietnia 2024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</si>
</sst>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6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sz val="7.5"/>
      <name val="Times New Roman"/>
      <family val="1"/>
    </font>
    <font>
      <i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i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26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" fontId="57" fillId="32" borderId="10" xfId="0" applyNumberFormat="1" applyFont="1" applyFill="1" applyBorder="1" applyAlignment="1">
      <alignment vertical="center"/>
    </xf>
    <xf numFmtId="4" fontId="57" fillId="32" borderId="11" xfId="0" applyNumberFormat="1" applyFont="1" applyFill="1" applyBorder="1" applyAlignment="1">
      <alignment vertical="center" wrapText="1"/>
    </xf>
    <xf numFmtId="4" fontId="58" fillId="0" borderId="12" xfId="0" applyNumberFormat="1" applyFont="1" applyBorder="1" applyAlignment="1">
      <alignment vertical="center"/>
    </xf>
    <xf numFmtId="4" fontId="58" fillId="0" borderId="13" xfId="0" applyNumberFormat="1" applyFont="1" applyBorder="1" applyAlignment="1">
      <alignment vertical="center"/>
    </xf>
    <xf numFmtId="4" fontId="58" fillId="0" borderId="14" xfId="0" applyNumberFormat="1" applyFont="1" applyBorder="1" applyAlignment="1">
      <alignment vertical="center"/>
    </xf>
    <xf numFmtId="4" fontId="58" fillId="0" borderId="15" xfId="0" applyNumberFormat="1" applyFont="1" applyBorder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4" fontId="58" fillId="0" borderId="16" xfId="0" applyNumberFormat="1" applyFont="1" applyBorder="1" applyAlignment="1">
      <alignment vertical="center"/>
    </xf>
    <xf numFmtId="4" fontId="58" fillId="0" borderId="17" xfId="0" applyNumberFormat="1" applyFont="1" applyBorder="1" applyAlignment="1">
      <alignment vertical="center"/>
    </xf>
    <xf numFmtId="4" fontId="58" fillId="32" borderId="10" xfId="0" applyNumberFormat="1" applyFont="1" applyFill="1" applyBorder="1" applyAlignment="1">
      <alignment vertical="center"/>
    </xf>
    <xf numFmtId="4" fontId="6" fillId="32" borderId="10" xfId="0" applyNumberFormat="1" applyFont="1" applyFill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4" fontId="58" fillId="0" borderId="18" xfId="0" applyNumberFormat="1" applyFont="1" applyBorder="1" applyAlignment="1">
      <alignment vertical="center"/>
    </xf>
    <xf numFmtId="0" fontId="57" fillId="32" borderId="10" xfId="0" applyFont="1" applyFill="1" applyBorder="1" applyAlignment="1">
      <alignment horizontal="center" vertical="center"/>
    </xf>
    <xf numFmtId="0" fontId="57" fillId="32" borderId="10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vertical="center"/>
    </xf>
    <xf numFmtId="0" fontId="6" fillId="32" borderId="10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4" fontId="5" fillId="0" borderId="15" xfId="0" applyNumberFormat="1" applyFont="1" applyBorder="1" applyAlignment="1">
      <alignment vertical="center"/>
    </xf>
    <xf numFmtId="0" fontId="6" fillId="32" borderId="11" xfId="0" applyFont="1" applyFill="1" applyBorder="1" applyAlignment="1">
      <alignment vertical="center" wrapText="1"/>
    </xf>
    <xf numFmtId="4" fontId="6" fillId="32" borderId="11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4" fontId="0" fillId="0" borderId="0" xfId="0" applyNumberFormat="1" applyAlignment="1">
      <alignment/>
    </xf>
    <xf numFmtId="4" fontId="5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4" fontId="5" fillId="0" borderId="22" xfId="0" applyNumberFormat="1" applyFont="1" applyBorder="1" applyAlignment="1">
      <alignment vertical="center"/>
    </xf>
    <xf numFmtId="0" fontId="9" fillId="33" borderId="23" xfId="0" applyFont="1" applyFill="1" applyBorder="1" applyAlignment="1">
      <alignment horizontal="center" vertical="center"/>
    </xf>
    <xf numFmtId="4" fontId="9" fillId="33" borderId="23" xfId="0" applyNumberFormat="1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left" vertical="center"/>
    </xf>
    <xf numFmtId="0" fontId="7" fillId="34" borderId="25" xfId="0" applyFont="1" applyFill="1" applyBorder="1" applyAlignment="1">
      <alignment horizontal="left" vertical="center"/>
    </xf>
    <xf numFmtId="0" fontId="7" fillId="34" borderId="26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/>
    </xf>
    <xf numFmtId="0" fontId="10" fillId="0" borderId="27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3" fontId="61" fillId="0" borderId="0" xfId="0" applyNumberFormat="1" applyFont="1" applyBorder="1" applyAlignment="1">
      <alignment vertical="center"/>
    </xf>
    <xf numFmtId="0" fontId="58" fillId="0" borderId="0" xfId="0" applyFont="1" applyBorder="1" applyAlignment="1">
      <alignment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4" fontId="9" fillId="32" borderId="34" xfId="0" applyNumberFormat="1" applyFont="1" applyFill="1" applyBorder="1" applyAlignment="1">
      <alignment horizontal="right" vertical="center"/>
    </xf>
    <xf numFmtId="3" fontId="6" fillId="32" borderId="35" xfId="0" applyNumberFormat="1" applyFont="1" applyFill="1" applyBorder="1" applyAlignment="1">
      <alignment vertical="center"/>
    </xf>
    <xf numFmtId="4" fontId="6" fillId="35" borderId="11" xfId="0" applyNumberFormat="1" applyFont="1" applyFill="1" applyBorder="1" applyAlignment="1">
      <alignment vertical="center"/>
    </xf>
    <xf numFmtId="4" fontId="6" fillId="32" borderId="36" xfId="0" applyNumberFormat="1" applyFont="1" applyFill="1" applyBorder="1" applyAlignment="1">
      <alignment vertical="center"/>
    </xf>
    <xf numFmtId="4" fontId="5" fillId="0" borderId="28" xfId="0" applyNumberFormat="1" applyFont="1" applyBorder="1" applyAlignment="1">
      <alignment horizontal="right" vertical="center"/>
    </xf>
    <xf numFmtId="3" fontId="5" fillId="0" borderId="29" xfId="0" applyNumberFormat="1" applyFont="1" applyBorder="1" applyAlignment="1">
      <alignment vertical="center"/>
    </xf>
    <xf numFmtId="4" fontId="9" fillId="32" borderId="28" xfId="0" applyNumberFormat="1" applyFont="1" applyFill="1" applyBorder="1" applyAlignment="1">
      <alignment vertical="center"/>
    </xf>
    <xf numFmtId="3" fontId="6" fillId="32" borderId="29" xfId="0" applyNumberFormat="1" applyFont="1" applyFill="1" applyBorder="1" applyAlignment="1">
      <alignment vertical="center"/>
    </xf>
    <xf numFmtId="3" fontId="6" fillId="32" borderId="10" xfId="0" applyNumberFormat="1" applyFont="1" applyFill="1" applyBorder="1" applyAlignment="1">
      <alignment vertical="center"/>
    </xf>
    <xf numFmtId="4" fontId="5" fillId="0" borderId="37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4" fontId="5" fillId="0" borderId="39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4" fontId="6" fillId="35" borderId="28" xfId="0" applyNumberFormat="1" applyFont="1" applyFill="1" applyBorder="1" applyAlignment="1">
      <alignment vertical="center"/>
    </xf>
    <xf numFmtId="4" fontId="6" fillId="35" borderId="29" xfId="0" applyNumberFormat="1" applyFont="1" applyFill="1" applyBorder="1" applyAlignment="1">
      <alignment vertical="center"/>
    </xf>
    <xf numFmtId="4" fontId="57" fillId="35" borderId="28" xfId="0" applyNumberFormat="1" applyFont="1" applyFill="1" applyBorder="1" applyAlignment="1">
      <alignment vertical="center"/>
    </xf>
    <xf numFmtId="4" fontId="58" fillId="35" borderId="29" xfId="0" applyNumberFormat="1" applyFont="1" applyFill="1" applyBorder="1" applyAlignment="1">
      <alignment vertical="center"/>
    </xf>
    <xf numFmtId="4" fontId="62" fillId="0" borderId="37" xfId="0" applyNumberFormat="1" applyFont="1" applyFill="1" applyBorder="1" applyAlignment="1">
      <alignment vertical="center"/>
    </xf>
    <xf numFmtId="4" fontId="62" fillId="0" borderId="38" xfId="0" applyNumberFormat="1" applyFont="1" applyFill="1" applyBorder="1" applyAlignment="1">
      <alignment vertical="center"/>
    </xf>
    <xf numFmtId="4" fontId="5" fillId="36" borderId="41" xfId="0" applyNumberFormat="1" applyFont="1" applyFill="1" applyBorder="1" applyAlignment="1">
      <alignment vertical="center"/>
    </xf>
    <xf numFmtId="4" fontId="63" fillId="0" borderId="39" xfId="0" applyNumberFormat="1" applyFont="1" applyFill="1" applyBorder="1" applyAlignment="1">
      <alignment vertical="center"/>
    </xf>
    <xf numFmtId="4" fontId="63" fillId="0" borderId="40" xfId="0" applyNumberFormat="1" applyFont="1" applyFill="1" applyBorder="1" applyAlignment="1">
      <alignment vertical="center"/>
    </xf>
    <xf numFmtId="4" fontId="9" fillId="32" borderId="28" xfId="0" applyNumberFormat="1" applyFont="1" applyFill="1" applyBorder="1" applyAlignment="1">
      <alignment horizontal="right" vertical="center"/>
    </xf>
    <xf numFmtId="4" fontId="5" fillId="0" borderId="37" xfId="0" applyNumberFormat="1" applyFont="1" applyBorder="1" applyAlignment="1">
      <alignment horizontal="right" vertical="center"/>
    </xf>
    <xf numFmtId="3" fontId="9" fillId="35" borderId="28" xfId="0" applyNumberFormat="1" applyFont="1" applyFill="1" applyBorder="1" applyAlignment="1">
      <alignment vertical="center"/>
    </xf>
    <xf numFmtId="3" fontId="9" fillId="35" borderId="29" xfId="0" applyNumberFormat="1" applyFont="1" applyFill="1" applyBorder="1" applyAlignment="1">
      <alignment vertical="center"/>
    </xf>
    <xf numFmtId="3" fontId="6" fillId="35" borderId="10" xfId="0" applyNumberFormat="1" applyFont="1" applyFill="1" applyBorder="1" applyAlignment="1">
      <alignment vertical="center"/>
    </xf>
    <xf numFmtId="3" fontId="9" fillId="36" borderId="42" xfId="0" applyNumberFormat="1" applyFont="1" applyFill="1" applyBorder="1" applyAlignment="1">
      <alignment vertical="center"/>
    </xf>
    <xf numFmtId="3" fontId="9" fillId="36" borderId="43" xfId="0" applyNumberFormat="1" applyFont="1" applyFill="1" applyBorder="1" applyAlignment="1">
      <alignment vertical="center"/>
    </xf>
    <xf numFmtId="4" fontId="5" fillId="36" borderId="44" xfId="0" applyNumberFormat="1" applyFont="1" applyFill="1" applyBorder="1" applyAlignment="1">
      <alignment vertical="center"/>
    </xf>
    <xf numFmtId="3" fontId="6" fillId="36" borderId="14" xfId="0" applyNumberFormat="1" applyFont="1" applyFill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3" fontId="5" fillId="0" borderId="45" xfId="0" applyNumberFormat="1" applyFont="1" applyFill="1" applyBorder="1" applyAlignment="1">
      <alignment vertical="center"/>
    </xf>
    <xf numFmtId="3" fontId="5" fillId="0" borderId="46" xfId="0" applyNumberFormat="1" applyFont="1" applyFill="1" applyBorder="1" applyAlignment="1">
      <alignment vertical="center"/>
    </xf>
    <xf numFmtId="4" fontId="5" fillId="36" borderId="20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/>
    </xf>
    <xf numFmtId="3" fontId="5" fillId="0" borderId="48" xfId="0" applyNumberFormat="1" applyFont="1" applyFill="1" applyBorder="1" applyAlignment="1">
      <alignment vertical="center"/>
    </xf>
    <xf numFmtId="3" fontId="5" fillId="0" borderId="49" xfId="0" applyNumberFormat="1" applyFont="1" applyFill="1" applyBorder="1" applyAlignment="1">
      <alignment vertical="center"/>
    </xf>
    <xf numFmtId="4" fontId="5" fillId="36" borderId="5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4" fontId="5" fillId="36" borderId="22" xfId="0" applyNumberFormat="1" applyFont="1" applyFill="1" applyBorder="1" applyAlignment="1">
      <alignment vertical="center"/>
    </xf>
    <xf numFmtId="4" fontId="6" fillId="35" borderId="51" xfId="0" applyNumberFormat="1" applyFont="1" applyFill="1" applyBorder="1" applyAlignment="1">
      <alignment vertical="center"/>
    </xf>
    <xf numFmtId="4" fontId="6" fillId="35" borderId="52" xfId="0" applyNumberFormat="1" applyFont="1" applyFill="1" applyBorder="1" applyAlignment="1">
      <alignment vertical="center"/>
    </xf>
    <xf numFmtId="4" fontId="6" fillId="35" borderId="10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4" fontId="6" fillId="36" borderId="27" xfId="0" applyNumberFormat="1" applyFont="1" applyFill="1" applyBorder="1" applyAlignment="1">
      <alignment vertical="center"/>
    </xf>
    <xf numFmtId="3" fontId="6" fillId="36" borderId="27" xfId="0" applyNumberFormat="1" applyFont="1" applyFill="1" applyBorder="1" applyAlignment="1">
      <alignment vertical="center"/>
    </xf>
    <xf numFmtId="4" fontId="5" fillId="36" borderId="55" xfId="0" applyNumberFormat="1" applyFont="1" applyFill="1" applyBorder="1" applyAlignment="1">
      <alignment vertical="center"/>
    </xf>
    <xf numFmtId="4" fontId="5" fillId="36" borderId="56" xfId="0" applyNumberFormat="1" applyFont="1" applyFill="1" applyBorder="1" applyAlignment="1">
      <alignment vertical="center"/>
    </xf>
    <xf numFmtId="4" fontId="6" fillId="36" borderId="17" xfId="0" applyNumberFormat="1" applyFont="1" applyFill="1" applyBorder="1" applyAlignment="1">
      <alignment vertical="center"/>
    </xf>
    <xf numFmtId="3" fontId="6" fillId="36" borderId="17" xfId="0" applyNumberFormat="1" applyFont="1" applyFill="1" applyBorder="1" applyAlignment="1">
      <alignment vertical="center"/>
    </xf>
    <xf numFmtId="4" fontId="5" fillId="0" borderId="57" xfId="0" applyNumberFormat="1" applyFont="1" applyFill="1" applyBorder="1" applyAlignment="1">
      <alignment vertical="center"/>
    </xf>
    <xf numFmtId="4" fontId="5" fillId="0" borderId="40" xfId="0" applyNumberFormat="1" applyFont="1" applyFill="1" applyBorder="1" applyAlignment="1">
      <alignment vertical="center"/>
    </xf>
    <xf numFmtId="0" fontId="2" fillId="0" borderId="41" xfId="0" applyFont="1" applyFill="1" applyBorder="1" applyAlignment="1">
      <alignment/>
    </xf>
    <xf numFmtId="3" fontId="6" fillId="0" borderId="13" xfId="0" applyNumberFormat="1" applyFont="1" applyFill="1" applyBorder="1" applyAlignment="1">
      <alignment vertical="center"/>
    </xf>
    <xf numFmtId="4" fontId="5" fillId="0" borderId="47" xfId="0" applyNumberFormat="1" applyFont="1" applyBorder="1" applyAlignment="1">
      <alignment vertical="center"/>
    </xf>
    <xf numFmtId="4" fontId="5" fillId="0" borderId="46" xfId="0" applyNumberFormat="1" applyFont="1" applyBorder="1" applyAlignment="1">
      <alignment vertical="center"/>
    </xf>
    <xf numFmtId="0" fontId="5" fillId="0" borderId="20" xfId="0" applyFont="1" applyBorder="1" applyAlignment="1">
      <alignment/>
    </xf>
    <xf numFmtId="3" fontId="5" fillId="0" borderId="15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4" fontId="5" fillId="0" borderId="57" xfId="0" applyNumberFormat="1" applyFont="1" applyBorder="1" applyAlignment="1">
      <alignment vertical="center"/>
    </xf>
    <xf numFmtId="4" fontId="5" fillId="0" borderId="40" xfId="0" applyNumberFormat="1" applyFont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4" fontId="5" fillId="0" borderId="58" xfId="0" applyNumberFormat="1" applyFont="1" applyBorder="1" applyAlignment="1">
      <alignment vertical="center"/>
    </xf>
    <xf numFmtId="4" fontId="5" fillId="0" borderId="59" xfId="0" applyNumberFormat="1" applyFont="1" applyBorder="1" applyAlignment="1">
      <alignment vertical="center"/>
    </xf>
    <xf numFmtId="3" fontId="5" fillId="0" borderId="48" xfId="0" applyNumberFormat="1" applyFont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60" xfId="0" applyNumberFormat="1" applyFont="1" applyBorder="1" applyAlignment="1">
      <alignment vertical="center"/>
    </xf>
    <xf numFmtId="4" fontId="6" fillId="33" borderId="61" xfId="0" applyNumberFormat="1" applyFont="1" applyFill="1" applyBorder="1" applyAlignment="1">
      <alignment horizontal="center" vertical="center"/>
    </xf>
    <xf numFmtId="4" fontId="9" fillId="33" borderId="62" xfId="0" applyNumberFormat="1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vertical="center"/>
    </xf>
    <xf numFmtId="3" fontId="5" fillId="0" borderId="63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4" fontId="5" fillId="0" borderId="44" xfId="0" applyNumberFormat="1" applyFont="1" applyBorder="1" applyAlignment="1">
      <alignment vertical="center"/>
    </xf>
    <xf numFmtId="0" fontId="5" fillId="0" borderId="64" xfId="0" applyFont="1" applyBorder="1" applyAlignment="1">
      <alignment horizontal="center" vertical="center"/>
    </xf>
    <xf numFmtId="4" fontId="5" fillId="0" borderId="65" xfId="0" applyNumberFormat="1" applyFont="1" applyBorder="1" applyAlignment="1">
      <alignment vertical="center"/>
    </xf>
    <xf numFmtId="3" fontId="5" fillId="0" borderId="56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46" xfId="0" applyNumberFormat="1" applyFont="1" applyBorder="1" applyAlignment="1">
      <alignment vertical="center"/>
    </xf>
    <xf numFmtId="4" fontId="5" fillId="36" borderId="45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4" fontId="59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6" fillId="33" borderId="6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0" borderId="2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7" fillId="34" borderId="67" xfId="0" applyFont="1" applyFill="1" applyBorder="1" applyAlignment="1">
      <alignment horizontal="left" vertical="center"/>
    </xf>
    <xf numFmtId="0" fontId="7" fillId="34" borderId="24" xfId="0" applyFont="1" applyFill="1" applyBorder="1" applyAlignment="1">
      <alignment horizontal="left" vertical="center"/>
    </xf>
    <xf numFmtId="0" fontId="7" fillId="34" borderId="25" xfId="0" applyFont="1" applyFill="1" applyBorder="1" applyAlignment="1">
      <alignment horizontal="left" vertical="center"/>
    </xf>
    <xf numFmtId="0" fontId="8" fillId="0" borderId="68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6" fillId="0" borderId="6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7" fillId="34" borderId="52" xfId="0" applyFont="1" applyFill="1" applyBorder="1" applyAlignment="1">
      <alignment horizontal="left" vertical="center"/>
    </xf>
    <xf numFmtId="0" fontId="7" fillId="34" borderId="26" xfId="0" applyFont="1" applyFill="1" applyBorder="1" applyAlignment="1">
      <alignment horizontal="left" vertical="center"/>
    </xf>
    <xf numFmtId="0" fontId="9" fillId="33" borderId="70" xfId="0" applyFont="1" applyFill="1" applyBorder="1" applyAlignment="1">
      <alignment horizontal="center" vertical="center"/>
    </xf>
    <xf numFmtId="0" fontId="9" fillId="33" borderId="71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58">
      <selection activeCell="Q13" sqref="Q13"/>
    </sheetView>
  </sheetViews>
  <sheetFormatPr defaultColWidth="9.140625" defaultRowHeight="12.75"/>
  <cols>
    <col min="1" max="1" width="3.8515625" style="0" customWidth="1"/>
    <col min="2" max="2" width="25.00390625" style="0" customWidth="1"/>
    <col min="3" max="3" width="6.7109375" style="0" customWidth="1"/>
    <col min="4" max="4" width="11.57421875" style="0" customWidth="1"/>
    <col min="5" max="5" width="12.28125" style="0" customWidth="1"/>
    <col min="6" max="6" width="11.8515625" style="0" customWidth="1"/>
    <col min="7" max="8" width="10.8515625" style="0" customWidth="1"/>
    <col min="9" max="9" width="11.421875" style="0" customWidth="1"/>
    <col min="10" max="10" width="12.421875" style="0" customWidth="1"/>
    <col min="11" max="11" width="11.28125" style="0" customWidth="1"/>
    <col min="14" max="14" width="12.7109375" style="0" bestFit="1" customWidth="1"/>
  </cols>
  <sheetData>
    <row r="1" spans="1:10" ht="12.75">
      <c r="A1" s="1"/>
      <c r="B1" s="1"/>
      <c r="C1" s="1"/>
      <c r="D1" s="179"/>
      <c r="E1" s="179"/>
      <c r="F1" s="2"/>
      <c r="I1" s="178" t="s">
        <v>64</v>
      </c>
      <c r="J1" s="178"/>
    </row>
    <row r="2" spans="1:10" ht="12.75">
      <c r="A2" s="1"/>
      <c r="B2" s="1"/>
      <c r="C2" s="1"/>
      <c r="D2" s="179"/>
      <c r="E2" s="179"/>
      <c r="F2" s="2"/>
      <c r="I2" s="174" t="s">
        <v>68</v>
      </c>
      <c r="J2" s="174"/>
    </row>
    <row r="3" spans="1:10" ht="12.75">
      <c r="A3" s="1"/>
      <c r="B3" s="1"/>
      <c r="C3" s="1"/>
      <c r="D3" s="179"/>
      <c r="E3" s="179"/>
      <c r="F3" s="2"/>
      <c r="I3" s="178" t="s">
        <v>65</v>
      </c>
      <c r="J3" s="178"/>
    </row>
    <row r="4" spans="1:10" ht="12.75" customHeight="1">
      <c r="A4" s="1"/>
      <c r="B4" s="1"/>
      <c r="C4" s="1"/>
      <c r="D4" s="179"/>
      <c r="E4" s="179"/>
      <c r="F4" s="2"/>
      <c r="I4" s="178" t="s">
        <v>69</v>
      </c>
      <c r="J4" s="178"/>
    </row>
    <row r="5" spans="1:6" ht="7.5" customHeight="1">
      <c r="A5" s="1"/>
      <c r="B5" s="1"/>
      <c r="C5" s="1"/>
      <c r="D5" s="1"/>
      <c r="E5" s="1"/>
      <c r="F5" s="1"/>
    </row>
    <row r="6" spans="1:11" ht="23.25" customHeight="1">
      <c r="A6" s="186" t="s">
        <v>45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</row>
    <row r="7" spans="1:11" ht="10.5" customHeight="1">
      <c r="A7" s="185" t="s">
        <v>15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</row>
    <row r="8" spans="1:11" s="24" customFormat="1" ht="17.25" customHeight="1">
      <c r="A8" s="199" t="s">
        <v>25</v>
      </c>
      <c r="B8" s="187" t="s">
        <v>26</v>
      </c>
      <c r="C8" s="180" t="s">
        <v>5</v>
      </c>
      <c r="D8" s="189" t="s">
        <v>14</v>
      </c>
      <c r="E8" s="190"/>
      <c r="F8" s="191"/>
      <c r="G8" s="193" t="s">
        <v>52</v>
      </c>
      <c r="H8" s="194"/>
      <c r="I8" s="190" t="s">
        <v>53</v>
      </c>
      <c r="J8" s="190"/>
      <c r="K8" s="191"/>
    </row>
    <row r="9" spans="1:11" s="24" customFormat="1" ht="15.75" customHeight="1">
      <c r="A9" s="200"/>
      <c r="B9" s="188"/>
      <c r="C9" s="181"/>
      <c r="D9" s="69" t="s">
        <v>0</v>
      </c>
      <c r="E9" s="69" t="s">
        <v>1</v>
      </c>
      <c r="F9" s="69" t="s">
        <v>18</v>
      </c>
      <c r="G9" s="66" t="s">
        <v>54</v>
      </c>
      <c r="H9" s="67" t="s">
        <v>55</v>
      </c>
      <c r="I9" s="68" t="s">
        <v>0</v>
      </c>
      <c r="J9" s="69" t="s">
        <v>1</v>
      </c>
      <c r="K9" s="70" t="s">
        <v>18</v>
      </c>
    </row>
    <row r="10" spans="1:11" s="24" customFormat="1" ht="11.25" customHeight="1" thickBot="1">
      <c r="A10" s="62">
        <v>1</v>
      </c>
      <c r="B10" s="62">
        <v>2</v>
      </c>
      <c r="C10" s="62">
        <v>3</v>
      </c>
      <c r="D10" s="62">
        <v>4</v>
      </c>
      <c r="E10" s="62">
        <v>5</v>
      </c>
      <c r="F10" s="62">
        <v>6</v>
      </c>
      <c r="G10" s="71">
        <v>7</v>
      </c>
      <c r="H10" s="72">
        <v>8</v>
      </c>
      <c r="I10" s="73">
        <v>9</v>
      </c>
      <c r="J10" s="74">
        <v>10</v>
      </c>
      <c r="K10" s="74">
        <v>11</v>
      </c>
    </row>
    <row r="11" spans="1:11" s="24" customFormat="1" ht="27.75" customHeight="1" thickTop="1">
      <c r="A11" s="182" t="s">
        <v>21</v>
      </c>
      <c r="B11" s="183"/>
      <c r="C11" s="183"/>
      <c r="D11" s="183"/>
      <c r="E11" s="183"/>
      <c r="F11" s="184"/>
      <c r="G11" s="58"/>
      <c r="H11" s="58"/>
      <c r="I11" s="58"/>
      <c r="J11" s="58"/>
      <c r="K11" s="59"/>
    </row>
    <row r="12" spans="1:11" s="9" customFormat="1" ht="21" customHeight="1">
      <c r="A12" s="11" t="s">
        <v>9</v>
      </c>
      <c r="B12" s="12" t="s">
        <v>17</v>
      </c>
      <c r="C12" s="11"/>
      <c r="D12" s="32">
        <f>SUM(D13)</f>
        <v>171282</v>
      </c>
      <c r="E12" s="32">
        <f>E13</f>
        <v>1597000</v>
      </c>
      <c r="F12" s="32"/>
      <c r="G12" s="75"/>
      <c r="H12" s="76"/>
      <c r="I12" s="77">
        <f>SUM(I13)</f>
        <v>171282</v>
      </c>
      <c r="J12" s="78">
        <f>SUM(J13)</f>
        <v>1597000</v>
      </c>
      <c r="K12" s="78"/>
    </row>
    <row r="13" spans="1:11" s="9" customFormat="1" ht="21" customHeight="1">
      <c r="A13" s="13">
        <v>1</v>
      </c>
      <c r="B13" s="14" t="s">
        <v>6</v>
      </c>
      <c r="C13" s="15">
        <v>92109</v>
      </c>
      <c r="D13" s="33">
        <v>171282</v>
      </c>
      <c r="E13" s="33">
        <v>1597000</v>
      </c>
      <c r="F13" s="33"/>
      <c r="G13" s="79"/>
      <c r="H13" s="80"/>
      <c r="I13" s="35">
        <v>171282</v>
      </c>
      <c r="J13" s="35">
        <v>1597000</v>
      </c>
      <c r="K13" s="33"/>
    </row>
    <row r="14" spans="1:11" s="9" customFormat="1" ht="21" customHeight="1">
      <c r="A14" s="11" t="s">
        <v>10</v>
      </c>
      <c r="B14" s="12" t="s">
        <v>16</v>
      </c>
      <c r="C14" s="11"/>
      <c r="D14" s="32">
        <f>SUM(D15:D16)</f>
        <v>131500</v>
      </c>
      <c r="E14" s="32">
        <f>SUM(E15:E16)</f>
        <v>1176000</v>
      </c>
      <c r="F14" s="32"/>
      <c r="G14" s="81"/>
      <c r="H14" s="82"/>
      <c r="I14" s="77">
        <f>SUM(I15:I16)</f>
        <v>131500</v>
      </c>
      <c r="J14" s="32">
        <f>SUM(J15,J16)</f>
        <v>1176000</v>
      </c>
      <c r="K14" s="83"/>
    </row>
    <row r="15" spans="1:11" s="9" customFormat="1" ht="21" customHeight="1">
      <c r="A15" s="16">
        <v>1</v>
      </c>
      <c r="B15" s="17" t="s">
        <v>7</v>
      </c>
      <c r="C15" s="18">
        <v>92116</v>
      </c>
      <c r="D15" s="34"/>
      <c r="E15" s="34">
        <v>1176000</v>
      </c>
      <c r="F15" s="34"/>
      <c r="G15" s="84"/>
      <c r="H15" s="85"/>
      <c r="I15" s="35"/>
      <c r="J15" s="35">
        <f>SUM(E15)</f>
        <v>1176000</v>
      </c>
      <c r="K15" s="86"/>
    </row>
    <row r="16" spans="1:11" s="9" customFormat="1" ht="21" customHeight="1">
      <c r="A16" s="13">
        <v>2</v>
      </c>
      <c r="B16" s="19" t="s">
        <v>20</v>
      </c>
      <c r="C16" s="20">
        <v>92116</v>
      </c>
      <c r="D16" s="35">
        <v>131500</v>
      </c>
      <c r="E16" s="6"/>
      <c r="F16" s="6"/>
      <c r="G16" s="87"/>
      <c r="H16" s="88"/>
      <c r="I16" s="35">
        <f>SUM(D16+G16-H16)</f>
        <v>131500</v>
      </c>
      <c r="J16" s="89"/>
      <c r="K16" s="89"/>
    </row>
    <row r="17" spans="1:11" s="9" customFormat="1" ht="21" customHeight="1">
      <c r="A17" s="11" t="s">
        <v>12</v>
      </c>
      <c r="B17" s="12" t="s">
        <v>35</v>
      </c>
      <c r="C17" s="38"/>
      <c r="D17" s="32">
        <f>SUM(D18:D18)</f>
        <v>1023895</v>
      </c>
      <c r="E17" s="3"/>
      <c r="F17" s="3"/>
      <c r="G17" s="90"/>
      <c r="H17" s="91"/>
      <c r="I17" s="77">
        <f>SUM(I18)</f>
        <v>1023895</v>
      </c>
      <c r="J17" s="83"/>
      <c r="K17" s="83"/>
    </row>
    <row r="18" spans="1:11" s="9" customFormat="1" ht="63" customHeight="1">
      <c r="A18" s="40">
        <v>1</v>
      </c>
      <c r="B18" s="41" t="s">
        <v>36</v>
      </c>
      <c r="C18" s="42">
        <v>60004</v>
      </c>
      <c r="D18" s="43">
        <v>1023895</v>
      </c>
      <c r="E18" s="37"/>
      <c r="F18" s="37"/>
      <c r="G18" s="84"/>
      <c r="H18" s="85"/>
      <c r="I18" s="35">
        <f>SUM(D18)</f>
        <v>1023895</v>
      </c>
      <c r="J18" s="35"/>
      <c r="K18" s="86"/>
    </row>
    <row r="19" spans="1:11" s="9" customFormat="1" ht="31.5" customHeight="1">
      <c r="A19" s="11" t="s">
        <v>38</v>
      </c>
      <c r="B19" s="44" t="s">
        <v>61</v>
      </c>
      <c r="C19" s="11"/>
      <c r="D19" s="32">
        <f>SUM(D20:D20)</f>
        <v>245000</v>
      </c>
      <c r="E19" s="32"/>
      <c r="F19" s="32"/>
      <c r="G19" s="90"/>
      <c r="H19" s="91"/>
      <c r="I19" s="77">
        <f>SUM(I20)</f>
        <v>245000</v>
      </c>
      <c r="J19" s="125"/>
      <c r="K19" s="103"/>
    </row>
    <row r="20" spans="1:11" s="9" customFormat="1" ht="127.5" customHeight="1">
      <c r="A20" s="167">
        <v>1</v>
      </c>
      <c r="B20" s="21" t="s">
        <v>63</v>
      </c>
      <c r="C20" s="22">
        <v>60013</v>
      </c>
      <c r="D20" s="33">
        <v>245000</v>
      </c>
      <c r="E20" s="166"/>
      <c r="F20" s="166"/>
      <c r="G20" s="168"/>
      <c r="H20" s="169"/>
      <c r="I20" s="96">
        <f>SUM(D20+G20-H20)</f>
        <v>245000</v>
      </c>
      <c r="J20" s="170"/>
      <c r="K20" s="170"/>
    </row>
    <row r="21" spans="1:11" s="51" customFormat="1" ht="27.75" customHeight="1">
      <c r="A21" s="11" t="s">
        <v>42</v>
      </c>
      <c r="B21" s="44" t="s">
        <v>27</v>
      </c>
      <c r="C21" s="11"/>
      <c r="D21" s="32"/>
      <c r="E21" s="32"/>
      <c r="F21" s="32">
        <f>SUM(F22:F26)</f>
        <v>612247.92</v>
      </c>
      <c r="G21" s="92"/>
      <c r="H21" s="93"/>
      <c r="I21" s="77"/>
      <c r="J21" s="77"/>
      <c r="K21" s="77">
        <f>SUM(K22:K28)</f>
        <v>612247.92</v>
      </c>
    </row>
    <row r="22" spans="1:11" s="9" customFormat="1" ht="66.75" customHeight="1">
      <c r="A22" s="40">
        <v>1</v>
      </c>
      <c r="B22" s="41" t="s">
        <v>49</v>
      </c>
      <c r="C22" s="42">
        <v>70005</v>
      </c>
      <c r="D22" s="7"/>
      <c r="E22" s="7"/>
      <c r="F22" s="46">
        <v>68250.84</v>
      </c>
      <c r="G22" s="94"/>
      <c r="H22" s="95"/>
      <c r="I22" s="96"/>
      <c r="J22" s="96"/>
      <c r="K22" s="96">
        <f>SUM(F22+I22-J22)</f>
        <v>68250.84</v>
      </c>
    </row>
    <row r="23" spans="1:11" s="9" customFormat="1" ht="55.5" customHeight="1">
      <c r="A23" s="47">
        <v>2</v>
      </c>
      <c r="B23" s="17" t="s">
        <v>56</v>
      </c>
      <c r="C23" s="18">
        <v>70005</v>
      </c>
      <c r="D23" s="8"/>
      <c r="E23" s="8"/>
      <c r="F23" s="53">
        <v>68434.8</v>
      </c>
      <c r="G23" s="97"/>
      <c r="H23" s="98"/>
      <c r="I23" s="96"/>
      <c r="J23" s="96"/>
      <c r="K23" s="96">
        <f>SUM(F23+I23-J23)</f>
        <v>68434.8</v>
      </c>
    </row>
    <row r="24" spans="1:11" s="9" customFormat="1" ht="57.75" customHeight="1">
      <c r="A24" s="47">
        <v>3</v>
      </c>
      <c r="B24" s="17" t="s">
        <v>47</v>
      </c>
      <c r="C24" s="18">
        <v>70007</v>
      </c>
      <c r="D24" s="8"/>
      <c r="E24" s="8"/>
      <c r="F24" s="53">
        <v>210125.04</v>
      </c>
      <c r="G24" s="97"/>
      <c r="H24" s="98"/>
      <c r="I24" s="96"/>
      <c r="J24" s="96"/>
      <c r="K24" s="96">
        <f>SUM(F24+I24-J24)</f>
        <v>210125.04</v>
      </c>
    </row>
    <row r="25" spans="1:11" s="9" customFormat="1" ht="39.75" customHeight="1">
      <c r="A25" s="47">
        <v>4</v>
      </c>
      <c r="B25" s="17" t="s">
        <v>57</v>
      </c>
      <c r="C25" s="18">
        <v>71035</v>
      </c>
      <c r="D25" s="8"/>
      <c r="E25" s="8"/>
      <c r="F25" s="53">
        <v>23430.84</v>
      </c>
      <c r="G25" s="97"/>
      <c r="H25" s="98"/>
      <c r="I25" s="96"/>
      <c r="J25" s="96"/>
      <c r="K25" s="96">
        <f>SUM(F25+I25-J25)</f>
        <v>23430.84</v>
      </c>
    </row>
    <row r="26" spans="1:11" s="51" customFormat="1" ht="31.5" customHeight="1">
      <c r="A26" s="54">
        <v>5</v>
      </c>
      <c r="B26" s="27" t="s">
        <v>19</v>
      </c>
      <c r="C26" s="28">
        <v>71095</v>
      </c>
      <c r="D26" s="36"/>
      <c r="E26" s="36"/>
      <c r="F26" s="55">
        <v>242006.4</v>
      </c>
      <c r="G26" s="97"/>
      <c r="H26" s="98"/>
      <c r="I26" s="96"/>
      <c r="J26" s="96"/>
      <c r="K26" s="96">
        <f>SUM(F26+I26-J26)</f>
        <v>242006.4</v>
      </c>
    </row>
    <row r="27" spans="1:11" s="9" customFormat="1" ht="25.5" customHeight="1">
      <c r="A27" s="11" t="s">
        <v>62</v>
      </c>
      <c r="B27" s="44" t="s">
        <v>43</v>
      </c>
      <c r="C27" s="38"/>
      <c r="D27" s="3"/>
      <c r="E27" s="32">
        <f>SUM(E28:E31)</f>
        <v>14086.5</v>
      </c>
      <c r="F27" s="3"/>
      <c r="G27" s="99"/>
      <c r="H27" s="82"/>
      <c r="I27" s="77"/>
      <c r="J27" s="32">
        <f>SUM(J28)</f>
        <v>14086.5</v>
      </c>
      <c r="K27" s="32"/>
    </row>
    <row r="28" spans="1:11" s="9" customFormat="1" ht="41.25" customHeight="1">
      <c r="A28" s="40">
        <v>1</v>
      </c>
      <c r="B28" s="41" t="s">
        <v>44</v>
      </c>
      <c r="C28" s="42">
        <v>90003</v>
      </c>
      <c r="D28" s="7"/>
      <c r="E28" s="43">
        <v>14086.5</v>
      </c>
      <c r="F28" s="37"/>
      <c r="G28" s="100"/>
      <c r="H28" s="85"/>
      <c r="I28" s="35"/>
      <c r="J28" s="35">
        <f>SUM(E28)</f>
        <v>14086.5</v>
      </c>
      <c r="K28" s="33"/>
    </row>
    <row r="29" spans="1:11" s="24" customFormat="1" ht="27.75" customHeight="1">
      <c r="A29" s="195" t="s">
        <v>22</v>
      </c>
      <c r="B29" s="196"/>
      <c r="C29" s="196"/>
      <c r="D29" s="196"/>
      <c r="E29" s="196"/>
      <c r="F29" s="196"/>
      <c r="G29" s="60"/>
      <c r="H29" s="60"/>
      <c r="I29" s="60"/>
      <c r="J29" s="60"/>
      <c r="K29" s="61"/>
    </row>
    <row r="30" spans="1:11" s="51" customFormat="1" ht="51" customHeight="1">
      <c r="A30" s="11" t="s">
        <v>9</v>
      </c>
      <c r="B30" s="44" t="s">
        <v>23</v>
      </c>
      <c r="C30" s="49"/>
      <c r="D30" s="50">
        <f>SUM(D31:D37)</f>
        <v>790000</v>
      </c>
      <c r="E30" s="50"/>
      <c r="F30" s="32"/>
      <c r="G30" s="101"/>
      <c r="H30" s="102"/>
      <c r="I30" s="77">
        <f>SUM(I31:I37)</f>
        <v>790000</v>
      </c>
      <c r="J30" s="103"/>
      <c r="K30" s="103"/>
    </row>
    <row r="31" spans="1:11" s="51" customFormat="1" ht="42" customHeight="1">
      <c r="A31" s="25">
        <v>1</v>
      </c>
      <c r="B31" s="14" t="s">
        <v>8</v>
      </c>
      <c r="C31" s="15">
        <v>85154</v>
      </c>
      <c r="D31" s="34">
        <v>80000</v>
      </c>
      <c r="E31" s="34"/>
      <c r="F31" s="34"/>
      <c r="G31" s="104"/>
      <c r="H31" s="105"/>
      <c r="I31" s="106">
        <f aca="true" t="shared" si="0" ref="I31:I36">SUM(D31+G31-H31)</f>
        <v>80000</v>
      </c>
      <c r="J31" s="107"/>
      <c r="K31" s="107"/>
    </row>
    <row r="32" spans="1:11" s="51" customFormat="1" ht="59.25" customHeight="1">
      <c r="A32" s="47">
        <v>2</v>
      </c>
      <c r="B32" s="17" t="s">
        <v>41</v>
      </c>
      <c r="C32" s="18">
        <v>85395</v>
      </c>
      <c r="D32" s="48">
        <v>5000</v>
      </c>
      <c r="E32" s="48"/>
      <c r="F32" s="48"/>
      <c r="G32" s="146"/>
      <c r="H32" s="171"/>
      <c r="I32" s="172">
        <f t="shared" si="0"/>
        <v>5000</v>
      </c>
      <c r="J32" s="142"/>
      <c r="K32" s="142"/>
    </row>
    <row r="33" spans="1:11" s="51" customFormat="1" ht="77.25" customHeight="1">
      <c r="A33" s="47">
        <v>3</v>
      </c>
      <c r="B33" s="17" t="s">
        <v>46</v>
      </c>
      <c r="C33" s="18">
        <v>85395</v>
      </c>
      <c r="D33" s="48">
        <v>5000</v>
      </c>
      <c r="E33" s="48"/>
      <c r="F33" s="48"/>
      <c r="G33" s="110"/>
      <c r="H33" s="111"/>
      <c r="I33" s="112">
        <f t="shared" si="0"/>
        <v>5000</v>
      </c>
      <c r="J33" s="113"/>
      <c r="K33" s="113"/>
    </row>
    <row r="34" spans="1:11" s="9" customFormat="1" ht="39.75" customHeight="1">
      <c r="A34" s="13">
        <v>4</v>
      </c>
      <c r="B34" s="21" t="s">
        <v>58</v>
      </c>
      <c r="C34" s="22">
        <v>85412</v>
      </c>
      <c r="D34" s="33">
        <v>30000</v>
      </c>
      <c r="E34" s="29"/>
      <c r="F34" s="29"/>
      <c r="G34" s="114"/>
      <c r="H34" s="115"/>
      <c r="I34" s="112">
        <f t="shared" si="0"/>
        <v>30000</v>
      </c>
      <c r="J34" s="116"/>
      <c r="K34" s="117"/>
    </row>
    <row r="35" spans="1:11" s="51" customFormat="1" ht="21.75" customHeight="1">
      <c r="A35" s="47">
        <v>5</v>
      </c>
      <c r="B35" s="17" t="s">
        <v>40</v>
      </c>
      <c r="C35" s="18">
        <v>85495</v>
      </c>
      <c r="D35" s="48">
        <v>10000</v>
      </c>
      <c r="E35" s="48"/>
      <c r="F35" s="48"/>
      <c r="G35" s="118"/>
      <c r="H35" s="119"/>
      <c r="I35" s="120">
        <f t="shared" si="0"/>
        <v>10000</v>
      </c>
      <c r="J35" s="121"/>
      <c r="K35" s="121"/>
    </row>
    <row r="36" spans="1:11" s="51" customFormat="1" ht="42.75" customHeight="1">
      <c r="A36" s="47">
        <v>6</v>
      </c>
      <c r="B36" s="17" t="s">
        <v>31</v>
      </c>
      <c r="C36" s="18">
        <v>92105</v>
      </c>
      <c r="D36" s="48">
        <v>90000</v>
      </c>
      <c r="E36" s="48"/>
      <c r="F36" s="48"/>
      <c r="G36" s="114"/>
      <c r="H36" s="115"/>
      <c r="I36" s="112">
        <f t="shared" si="0"/>
        <v>90000</v>
      </c>
      <c r="J36" s="116"/>
      <c r="K36" s="117"/>
    </row>
    <row r="37" spans="1:11" s="51" customFormat="1" ht="42.75" customHeight="1">
      <c r="A37" s="158">
        <v>7</v>
      </c>
      <c r="B37" s="159" t="s">
        <v>59</v>
      </c>
      <c r="C37" s="160">
        <v>92605</v>
      </c>
      <c r="D37" s="161">
        <v>570000</v>
      </c>
      <c r="E37" s="161"/>
      <c r="F37" s="161"/>
      <c r="G37" s="162"/>
      <c r="H37" s="163"/>
      <c r="I37" s="120">
        <f>SUM(D37+G37-H37)</f>
        <v>570000</v>
      </c>
      <c r="J37" s="164"/>
      <c r="K37" s="165"/>
    </row>
    <row r="38" spans="1:11" s="51" customFormat="1" ht="21.75" customHeight="1">
      <c r="A38" s="11" t="s">
        <v>10</v>
      </c>
      <c r="B38" s="44" t="s">
        <v>32</v>
      </c>
      <c r="C38" s="49"/>
      <c r="D38" s="50">
        <f>SUM(D39:D40)</f>
        <v>97861</v>
      </c>
      <c r="E38" s="50"/>
      <c r="F38" s="32"/>
      <c r="G38" s="90"/>
      <c r="H38" s="123"/>
      <c r="I38" s="124">
        <f>SUM(I39:I40)</f>
        <v>97861</v>
      </c>
      <c r="J38" s="125"/>
      <c r="K38" s="125"/>
    </row>
    <row r="39" spans="1:11" s="51" customFormat="1" ht="102.75" customHeight="1">
      <c r="A39" s="16">
        <v>1</v>
      </c>
      <c r="B39" s="41" t="s">
        <v>60</v>
      </c>
      <c r="C39" s="45">
        <v>75412</v>
      </c>
      <c r="D39" s="46">
        <v>37861</v>
      </c>
      <c r="E39" s="46"/>
      <c r="F39" s="43"/>
      <c r="G39" s="126"/>
      <c r="H39" s="127"/>
      <c r="I39" s="128">
        <f>SUM(D39+G39-H39)</f>
        <v>37861</v>
      </c>
      <c r="J39" s="129"/>
      <c r="K39" s="130"/>
    </row>
    <row r="40" spans="1:11" s="51" customFormat="1" ht="39" customHeight="1">
      <c r="A40" s="23">
        <v>2</v>
      </c>
      <c r="B40" s="27" t="s">
        <v>33</v>
      </c>
      <c r="C40" s="28">
        <v>90095</v>
      </c>
      <c r="D40" s="36">
        <v>60000</v>
      </c>
      <c r="E40" s="36"/>
      <c r="F40" s="36"/>
      <c r="G40" s="131"/>
      <c r="H40" s="132"/>
      <c r="I40" s="122">
        <f>SUM(D40+G40-H40)</f>
        <v>60000</v>
      </c>
      <c r="J40" s="133"/>
      <c r="K40" s="134"/>
    </row>
    <row r="41" spans="1:11" s="51" customFormat="1" ht="21" customHeight="1">
      <c r="A41" s="11" t="s">
        <v>12</v>
      </c>
      <c r="B41" s="44" t="s">
        <v>48</v>
      </c>
      <c r="C41" s="49"/>
      <c r="D41" s="50">
        <f>SUM(D42:D44)</f>
        <v>1605000</v>
      </c>
      <c r="E41" s="4"/>
      <c r="F41" s="3"/>
      <c r="G41" s="90"/>
      <c r="H41" s="123"/>
      <c r="I41" s="124">
        <f>SUM(I42:I44)</f>
        <v>1605000</v>
      </c>
      <c r="J41" s="125"/>
      <c r="K41" s="125"/>
    </row>
    <row r="42" spans="1:11" s="51" customFormat="1" ht="54" customHeight="1">
      <c r="A42" s="16">
        <v>1</v>
      </c>
      <c r="B42" s="41" t="s">
        <v>34</v>
      </c>
      <c r="C42" s="42">
        <v>90005</v>
      </c>
      <c r="D42" s="43">
        <v>30000</v>
      </c>
      <c r="E42" s="7"/>
      <c r="F42" s="7"/>
      <c r="G42" s="104"/>
      <c r="H42" s="105"/>
      <c r="I42" s="106">
        <f>SUM(D42+G42-H42)</f>
        <v>30000</v>
      </c>
      <c r="J42" s="107"/>
      <c r="K42" s="107"/>
    </row>
    <row r="43" spans="1:11" s="51" customFormat="1" ht="54.75" customHeight="1">
      <c r="A43" s="47">
        <v>2</v>
      </c>
      <c r="B43" s="17" t="s">
        <v>50</v>
      </c>
      <c r="C43" s="18">
        <v>92120</v>
      </c>
      <c r="D43" s="48">
        <v>1050000</v>
      </c>
      <c r="E43" s="8"/>
      <c r="F43" s="8"/>
      <c r="G43" s="108"/>
      <c r="H43" s="88"/>
      <c r="I43" s="109">
        <f>SUM(D43+G43-H43)</f>
        <v>1050000</v>
      </c>
      <c r="J43" s="89"/>
      <c r="K43" s="89"/>
    </row>
    <row r="44" spans="1:11" s="51" customFormat="1" ht="51" customHeight="1">
      <c r="A44" s="23">
        <v>3</v>
      </c>
      <c r="B44" s="27" t="s">
        <v>51</v>
      </c>
      <c r="C44" s="28">
        <v>92120</v>
      </c>
      <c r="D44" s="36">
        <v>525000</v>
      </c>
      <c r="E44" s="30"/>
      <c r="F44" s="30"/>
      <c r="G44" s="110"/>
      <c r="H44" s="111"/>
      <c r="I44" s="112">
        <f>SUM(D44+G44-H44)</f>
        <v>525000</v>
      </c>
      <c r="J44" s="113"/>
      <c r="K44" s="113"/>
    </row>
    <row r="45" spans="1:11" s="9" customFormat="1" ht="24.75" customHeight="1">
      <c r="A45" s="11" t="s">
        <v>38</v>
      </c>
      <c r="B45" s="44" t="s">
        <v>11</v>
      </c>
      <c r="C45" s="39"/>
      <c r="D45" s="31"/>
      <c r="E45" s="32">
        <f>SUM(E46:E64)</f>
        <v>11871460</v>
      </c>
      <c r="F45" s="3"/>
      <c r="G45" s="90">
        <f>SUM(G46:G64)</f>
        <v>1054751</v>
      </c>
      <c r="H45" s="123"/>
      <c r="I45" s="90"/>
      <c r="J45" s="125">
        <f>SUM(J46:J64)</f>
        <v>12926211</v>
      </c>
      <c r="K45" s="125"/>
    </row>
    <row r="46" spans="1:11" s="9" customFormat="1" ht="30.75" customHeight="1">
      <c r="A46" s="16">
        <v>1</v>
      </c>
      <c r="B46" s="41" t="s">
        <v>2</v>
      </c>
      <c r="C46" s="42">
        <v>80104</v>
      </c>
      <c r="D46" s="7"/>
      <c r="E46" s="43">
        <v>800000</v>
      </c>
      <c r="F46" s="7"/>
      <c r="G46" s="135">
        <v>104749</v>
      </c>
      <c r="H46" s="136"/>
      <c r="I46" s="137"/>
      <c r="J46" s="35">
        <f>(E46+G46-H46)</f>
        <v>904749</v>
      </c>
      <c r="K46" s="138"/>
    </row>
    <row r="47" spans="1:11" s="9" customFormat="1" ht="30.75" customHeight="1">
      <c r="A47" s="47">
        <v>2</v>
      </c>
      <c r="B47" s="17" t="s">
        <v>3</v>
      </c>
      <c r="C47" s="18">
        <v>80104</v>
      </c>
      <c r="D47" s="8"/>
      <c r="E47" s="48">
        <v>364200</v>
      </c>
      <c r="F47" s="8"/>
      <c r="G47" s="139">
        <v>61449</v>
      </c>
      <c r="H47" s="140"/>
      <c r="I47" s="141"/>
      <c r="J47" s="48">
        <f aca="true" t="shared" si="1" ref="J47:J63">(E47+G47-H47)</f>
        <v>425649</v>
      </c>
      <c r="K47" s="142"/>
    </row>
    <row r="48" spans="1:11" s="9" customFormat="1" ht="46.5" customHeight="1">
      <c r="A48" s="47">
        <v>3</v>
      </c>
      <c r="B48" s="17" t="s">
        <v>37</v>
      </c>
      <c r="C48" s="18">
        <v>80104</v>
      </c>
      <c r="D48" s="8"/>
      <c r="E48" s="48">
        <v>1857600</v>
      </c>
      <c r="F48" s="8"/>
      <c r="G48" s="139">
        <v>266218</v>
      </c>
      <c r="H48" s="140"/>
      <c r="I48" s="143"/>
      <c r="J48" s="48">
        <f t="shared" si="1"/>
        <v>2123818</v>
      </c>
      <c r="K48" s="142"/>
    </row>
    <row r="49" spans="1:11" s="9" customFormat="1" ht="30.75" customHeight="1">
      <c r="A49" s="47">
        <v>4</v>
      </c>
      <c r="B49" s="17" t="s">
        <v>4</v>
      </c>
      <c r="C49" s="18">
        <v>80104</v>
      </c>
      <c r="D49" s="8"/>
      <c r="E49" s="48">
        <v>1231345</v>
      </c>
      <c r="F49" s="8"/>
      <c r="G49" s="144">
        <v>194557</v>
      </c>
      <c r="H49" s="145"/>
      <c r="I49" s="108"/>
      <c r="J49" s="35">
        <f t="shared" si="1"/>
        <v>1425902</v>
      </c>
      <c r="K49" s="89"/>
    </row>
    <row r="50" spans="1:14" s="9" customFormat="1" ht="30.75" customHeight="1">
      <c r="A50" s="47">
        <v>5</v>
      </c>
      <c r="B50" s="17" t="s">
        <v>13</v>
      </c>
      <c r="C50" s="18">
        <v>80104</v>
      </c>
      <c r="D50" s="8"/>
      <c r="E50" s="48">
        <v>783950</v>
      </c>
      <c r="F50" s="8"/>
      <c r="G50" s="139">
        <v>106354</v>
      </c>
      <c r="H50" s="140"/>
      <c r="I50" s="146"/>
      <c r="J50" s="48">
        <f t="shared" si="1"/>
        <v>890304</v>
      </c>
      <c r="K50" s="142"/>
      <c r="N50" s="175"/>
    </row>
    <row r="51" spans="1:11" s="9" customFormat="1" ht="30.75" customHeight="1">
      <c r="A51" s="47">
        <v>6</v>
      </c>
      <c r="B51" s="17" t="s">
        <v>28</v>
      </c>
      <c r="C51" s="18">
        <v>80104</v>
      </c>
      <c r="D51" s="8"/>
      <c r="E51" s="48">
        <v>754100</v>
      </c>
      <c r="F51" s="8"/>
      <c r="G51" s="147">
        <v>115807</v>
      </c>
      <c r="H51" s="148"/>
      <c r="I51" s="149"/>
      <c r="J51" s="34">
        <f t="shared" si="1"/>
        <v>869907</v>
      </c>
      <c r="K51" s="142"/>
    </row>
    <row r="52" spans="1:11" s="9" customFormat="1" ht="46.5" customHeight="1">
      <c r="A52" s="25">
        <v>7</v>
      </c>
      <c r="B52" s="14" t="s">
        <v>29</v>
      </c>
      <c r="C52" s="15">
        <v>80104</v>
      </c>
      <c r="D52" s="5"/>
      <c r="E52" s="34">
        <v>334800</v>
      </c>
      <c r="F52" s="5"/>
      <c r="G52" s="144">
        <v>41784</v>
      </c>
      <c r="H52" s="145"/>
      <c r="I52" s="150"/>
      <c r="J52" s="33">
        <f t="shared" si="1"/>
        <v>376584</v>
      </c>
      <c r="K52" s="151"/>
    </row>
    <row r="53" spans="1:11" s="9" customFormat="1" ht="30.75" customHeight="1">
      <c r="A53" s="47">
        <v>8</v>
      </c>
      <c r="B53" s="17" t="s">
        <v>30</v>
      </c>
      <c r="C53" s="18">
        <v>80104</v>
      </c>
      <c r="D53" s="8"/>
      <c r="E53" s="48">
        <v>938000</v>
      </c>
      <c r="F53" s="8"/>
      <c r="G53" s="144">
        <v>135472</v>
      </c>
      <c r="H53" s="145"/>
      <c r="I53" s="152"/>
      <c r="J53" s="35">
        <f t="shared" si="1"/>
        <v>1073472</v>
      </c>
      <c r="K53" s="89"/>
    </row>
    <row r="54" spans="1:11" s="9" customFormat="1" ht="30.75" customHeight="1">
      <c r="A54" s="47">
        <v>9</v>
      </c>
      <c r="B54" s="17" t="s">
        <v>39</v>
      </c>
      <c r="C54" s="18">
        <v>80104</v>
      </c>
      <c r="D54" s="8"/>
      <c r="E54" s="48">
        <v>292700</v>
      </c>
      <c r="F54" s="8"/>
      <c r="G54" s="144">
        <v>28361</v>
      </c>
      <c r="H54" s="145"/>
      <c r="I54" s="152"/>
      <c r="J54" s="35">
        <f t="shared" si="1"/>
        <v>321061</v>
      </c>
      <c r="K54" s="89"/>
    </row>
    <row r="55" spans="1:11" s="9" customFormat="1" ht="35.25" customHeight="1">
      <c r="A55" s="47">
        <v>10</v>
      </c>
      <c r="B55" s="17" t="s">
        <v>13</v>
      </c>
      <c r="C55" s="18">
        <v>80149</v>
      </c>
      <c r="D55" s="8"/>
      <c r="E55" s="48">
        <v>1408000</v>
      </c>
      <c r="F55" s="8"/>
      <c r="G55" s="144"/>
      <c r="H55" s="145"/>
      <c r="I55" s="152"/>
      <c r="J55" s="35">
        <f t="shared" si="1"/>
        <v>1408000</v>
      </c>
      <c r="K55" s="89"/>
    </row>
    <row r="56" spans="1:11" s="9" customFormat="1" ht="57" customHeight="1">
      <c r="A56" s="26">
        <v>11</v>
      </c>
      <c r="B56" s="17" t="s">
        <v>37</v>
      </c>
      <c r="C56" s="20">
        <v>80149</v>
      </c>
      <c r="D56" s="6"/>
      <c r="E56" s="35">
        <v>1157600</v>
      </c>
      <c r="F56" s="6"/>
      <c r="G56" s="144"/>
      <c r="H56" s="145"/>
      <c r="I56" s="152"/>
      <c r="J56" s="35">
        <f t="shared" si="1"/>
        <v>1157600</v>
      </c>
      <c r="K56" s="89"/>
    </row>
    <row r="57" spans="1:14" s="9" customFormat="1" ht="30.75" customHeight="1">
      <c r="A57" s="47">
        <v>12</v>
      </c>
      <c r="B57" s="17" t="s">
        <v>4</v>
      </c>
      <c r="C57" s="18">
        <v>80149</v>
      </c>
      <c r="D57" s="8"/>
      <c r="E57" s="48">
        <v>704700</v>
      </c>
      <c r="F57" s="8"/>
      <c r="G57" s="139"/>
      <c r="H57" s="140"/>
      <c r="I57" s="143"/>
      <c r="J57" s="48">
        <f t="shared" si="1"/>
        <v>704700</v>
      </c>
      <c r="K57" s="142"/>
      <c r="N57" s="175"/>
    </row>
    <row r="58" spans="1:11" s="9" customFormat="1" ht="30.75" customHeight="1">
      <c r="A58" s="47">
        <v>13</v>
      </c>
      <c r="B58" s="17" t="s">
        <v>30</v>
      </c>
      <c r="C58" s="18">
        <v>80149</v>
      </c>
      <c r="D58" s="48"/>
      <c r="E58" s="48">
        <v>273000</v>
      </c>
      <c r="F58" s="8"/>
      <c r="G58" s="139"/>
      <c r="H58" s="140"/>
      <c r="I58" s="143"/>
      <c r="J58" s="48">
        <f t="shared" si="1"/>
        <v>273000</v>
      </c>
      <c r="K58" s="153"/>
    </row>
    <row r="59" spans="1:11" s="9" customFormat="1" ht="51" customHeight="1">
      <c r="A59" s="47">
        <v>14</v>
      </c>
      <c r="B59" s="17" t="s">
        <v>29</v>
      </c>
      <c r="C59" s="18">
        <v>80149</v>
      </c>
      <c r="D59" s="8"/>
      <c r="E59" s="48">
        <v>453700</v>
      </c>
      <c r="F59" s="8"/>
      <c r="G59" s="144"/>
      <c r="H59" s="145"/>
      <c r="I59" s="152"/>
      <c r="J59" s="35">
        <f t="shared" si="1"/>
        <v>453700</v>
      </c>
      <c r="K59" s="154"/>
    </row>
    <row r="60" spans="1:11" s="9" customFormat="1" ht="51" customHeight="1">
      <c r="A60" s="47">
        <v>15</v>
      </c>
      <c r="B60" s="17" t="s">
        <v>37</v>
      </c>
      <c r="C60" s="18">
        <v>85404</v>
      </c>
      <c r="D60" s="8"/>
      <c r="E60" s="48">
        <v>138750</v>
      </c>
      <c r="F60" s="8"/>
      <c r="G60" s="135"/>
      <c r="H60" s="136"/>
      <c r="I60" s="137"/>
      <c r="J60" s="35">
        <f t="shared" si="1"/>
        <v>138750</v>
      </c>
      <c r="K60" s="138"/>
    </row>
    <row r="61" spans="1:11" s="9" customFormat="1" ht="30.75" customHeight="1">
      <c r="A61" s="47">
        <v>16</v>
      </c>
      <c r="B61" s="17" t="s">
        <v>4</v>
      </c>
      <c r="C61" s="18">
        <v>85404</v>
      </c>
      <c r="D61" s="8"/>
      <c r="E61" s="48">
        <v>70665</v>
      </c>
      <c r="F61" s="8"/>
      <c r="G61" s="139"/>
      <c r="H61" s="140"/>
      <c r="I61" s="141"/>
      <c r="J61" s="48">
        <f t="shared" si="1"/>
        <v>70665</v>
      </c>
      <c r="K61" s="142"/>
    </row>
    <row r="62" spans="1:14" s="9" customFormat="1" ht="30.75" customHeight="1">
      <c r="A62" s="47">
        <v>17</v>
      </c>
      <c r="B62" s="17" t="s">
        <v>13</v>
      </c>
      <c r="C62" s="18">
        <v>85404</v>
      </c>
      <c r="D62" s="8"/>
      <c r="E62" s="48">
        <v>208120</v>
      </c>
      <c r="F62" s="8"/>
      <c r="G62" s="139"/>
      <c r="H62" s="140"/>
      <c r="I62" s="143"/>
      <c r="J62" s="48">
        <f t="shared" si="1"/>
        <v>208120</v>
      </c>
      <c r="K62" s="142"/>
      <c r="N62" s="175"/>
    </row>
    <row r="63" spans="1:11" s="9" customFormat="1" ht="52.5" customHeight="1">
      <c r="A63" s="25">
        <v>18</v>
      </c>
      <c r="B63" s="14" t="s">
        <v>29</v>
      </c>
      <c r="C63" s="15">
        <v>85404</v>
      </c>
      <c r="D63" s="5"/>
      <c r="E63" s="34">
        <v>77100</v>
      </c>
      <c r="F63" s="5"/>
      <c r="G63" s="139"/>
      <c r="H63" s="140"/>
      <c r="I63" s="146"/>
      <c r="J63" s="48">
        <f t="shared" si="1"/>
        <v>77100</v>
      </c>
      <c r="K63" s="142"/>
    </row>
    <row r="64" spans="1:11" s="9" customFormat="1" ht="30.75" customHeight="1" thickBot="1">
      <c r="A64" s="23">
        <v>19</v>
      </c>
      <c r="B64" s="27" t="s">
        <v>30</v>
      </c>
      <c r="C64" s="28">
        <v>85404</v>
      </c>
      <c r="D64" s="36"/>
      <c r="E64" s="36">
        <v>23130</v>
      </c>
      <c r="F64" s="30"/>
      <c r="G64" s="147"/>
      <c r="H64" s="148"/>
      <c r="I64" s="155"/>
      <c r="J64" s="33">
        <f>(E64+G64-H64)</f>
        <v>23130</v>
      </c>
      <c r="K64" s="151"/>
    </row>
    <row r="65" spans="1:14" s="24" customFormat="1" ht="30" customHeight="1" thickBot="1" thickTop="1">
      <c r="A65" s="197" t="s">
        <v>24</v>
      </c>
      <c r="B65" s="198"/>
      <c r="C65" s="56"/>
      <c r="D65" s="57">
        <f>SUM(D12,D14,D21,D27,D30,D38,D45,D17,D41)</f>
        <v>3819538</v>
      </c>
      <c r="E65" s="57">
        <f>SUM(E12,E14,E21,E27,E30,E38,E45,E17,)</f>
        <v>14658546.5</v>
      </c>
      <c r="F65" s="57">
        <f>SUM(F12,F14,F21,F27,F30,F38,F45,F17)</f>
        <v>612247.92</v>
      </c>
      <c r="G65" s="177">
        <f>SUM(G45,G41,G38,G30,G27,G21,G19,G17,G14,G12)</f>
        <v>1054751</v>
      </c>
      <c r="H65" s="156"/>
      <c r="I65" s="157">
        <f>SUM(I14,I21,I38,I41,I30,I27,I12,I17)</f>
        <v>3819538</v>
      </c>
      <c r="J65" s="57">
        <f>SUM(,J41,J38,J27,J14,J30,J21,J12,J45)</f>
        <v>15713297.5</v>
      </c>
      <c r="K65" s="57">
        <f>SUM(,K41,K27,K38,K30,K21,K14,K12,K17,K45)</f>
        <v>612247.92</v>
      </c>
      <c r="N65" s="176"/>
    </row>
    <row r="66" spans="1:6" s="10" customFormat="1" ht="10.5" customHeight="1" thickTop="1">
      <c r="A66" s="63"/>
      <c r="B66" s="63"/>
      <c r="C66" s="63"/>
      <c r="D66" s="64"/>
      <c r="E66" s="64"/>
      <c r="F66" s="65"/>
    </row>
    <row r="67" spans="1:14" ht="20.25" customHeight="1">
      <c r="A67" s="2"/>
      <c r="B67" s="2"/>
      <c r="C67" s="2"/>
      <c r="I67" s="192" t="s">
        <v>66</v>
      </c>
      <c r="J67" s="192"/>
      <c r="K67" s="192"/>
      <c r="N67" s="52"/>
    </row>
    <row r="68" spans="1:11" ht="16.5" customHeight="1">
      <c r="A68" s="1"/>
      <c r="B68" s="1"/>
      <c r="C68" s="1"/>
      <c r="H68" s="52"/>
      <c r="I68" s="173"/>
      <c r="J68" s="173"/>
      <c r="K68" s="173"/>
    </row>
    <row r="69" spans="1:11" ht="18.75" customHeight="1">
      <c r="A69" s="1"/>
      <c r="B69" s="1"/>
      <c r="C69" s="1"/>
      <c r="I69" s="192" t="s">
        <v>67</v>
      </c>
      <c r="J69" s="192"/>
      <c r="K69" s="192"/>
    </row>
    <row r="70" spans="1:6" ht="12.75">
      <c r="A70" s="1"/>
      <c r="B70" s="1"/>
      <c r="C70" s="1"/>
      <c r="D70" s="1"/>
      <c r="E70" s="1"/>
      <c r="F70" s="1"/>
    </row>
  </sheetData>
  <sheetProtection/>
  <mergeCells count="20">
    <mergeCell ref="A6:K6"/>
    <mergeCell ref="B8:B9"/>
    <mergeCell ref="D8:F8"/>
    <mergeCell ref="I8:K8"/>
    <mergeCell ref="I69:K69"/>
    <mergeCell ref="I67:K67"/>
    <mergeCell ref="G8:H8"/>
    <mergeCell ref="A29:F29"/>
    <mergeCell ref="A65:B65"/>
    <mergeCell ref="A8:A9"/>
    <mergeCell ref="I1:J1"/>
    <mergeCell ref="I3:J3"/>
    <mergeCell ref="I4:J4"/>
    <mergeCell ref="D1:E1"/>
    <mergeCell ref="C8:C9"/>
    <mergeCell ref="A11:F11"/>
    <mergeCell ref="D3:E3"/>
    <mergeCell ref="D2:E2"/>
    <mergeCell ref="D4:E4"/>
    <mergeCell ref="A7:K7"/>
  </mergeCells>
  <printOptions/>
  <pageMargins left="0.7086614173228347" right="0.7086614173228347" top="0.984251968503937" bottom="0.7086614173228347" header="0.5118110236220472" footer="0.5118110236220472"/>
  <pageSetup horizontalDpi="600" verticalDpi="600" orientation="portrait" paperSize="9" scale="6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Łuków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Ostrowska</dc:creator>
  <cp:keywords/>
  <dc:description/>
  <cp:lastModifiedBy>Iwona Sadło</cp:lastModifiedBy>
  <cp:lastPrinted>2024-04-15T11:37:40Z</cp:lastPrinted>
  <dcterms:created xsi:type="dcterms:W3CDTF">2009-11-09T11:45:49Z</dcterms:created>
  <dcterms:modified xsi:type="dcterms:W3CDTF">2024-04-26T08:01:49Z</dcterms:modified>
  <cp:category/>
  <cp:version/>
  <cp:contentType/>
  <cp:contentStatus/>
</cp:coreProperties>
</file>